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drawings/drawing4.xml" ContentType="application/vnd.openxmlformats-officedocument.drawing+xml"/>
  <Override PartName="/xl/drawings/drawing5.xml" ContentType="application/vnd.openxmlformats-officedocument.drawing+xml"/>
  <Override PartName="/xl/drawings/drawing17.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checkCompatibility="1" defaultThemeVersion="124226"/>
  <bookViews>
    <workbookView xWindow="120" yWindow="90" windowWidth="21120" windowHeight="13170" tabRatio="794"/>
  </bookViews>
  <sheets>
    <sheet name="Menu" sheetId="1" r:id="rId1"/>
    <sheet name="Battery Size Calc" sheetId="2" r:id="rId2"/>
    <sheet name="Battery Size Help" sheetId="3" r:id="rId3"/>
    <sheet name="Standby Time Calc" sheetId="4" r:id="rId4"/>
    <sheet name="Standby Time Help" sheetId="5" r:id="rId5"/>
    <sheet name="Voltage Drop Calc" sheetId="6" r:id="rId6"/>
    <sheet name="Voltage Drop Help" sheetId="7" r:id="rId7"/>
    <sheet name="Wire Size Calc" sheetId="8" r:id="rId8"/>
    <sheet name="Wire Size Help" sheetId="9" r:id="rId9"/>
    <sheet name="Ohms Law Calc" sheetId="10" r:id="rId10"/>
    <sheet name="Ohms Law Help" sheetId="11" r:id="rId11"/>
    <sheet name="Misc Calcs" sheetId="12" r:id="rId12"/>
    <sheet name="Misc Calcs Help" sheetId="13" r:id="rId13"/>
    <sheet name="B100 Calculator" sheetId="15" r:id="rId14"/>
    <sheet name="B100 Calcs Help" sheetId="16" r:id="rId15"/>
    <sheet name="C8 Config Tool" sheetId="17" r:id="rId16"/>
    <sheet name="C8 Config Tool Help" sheetId="18" r:id="rId17"/>
  </sheets>
  <externalReferences>
    <externalReference r:id="rId18"/>
  </externalReferences>
  <definedNames>
    <definedName name="FAI">[1]Data!$D$5:$D$6</definedName>
    <definedName name="InputTypes">[1]Data!$B$5:$B$10</definedName>
    <definedName name="OutputTypes">[1]Data!$C$5:$C$10</definedName>
  </definedNames>
  <calcPr calcId="125725"/>
</workbook>
</file>

<file path=xl/calcChain.xml><?xml version="1.0" encoding="utf-8"?>
<calcChain xmlns="http://schemas.openxmlformats.org/spreadsheetml/2006/main">
  <c r="M14" i="17"/>
  <c r="L14"/>
  <c r="M13"/>
  <c r="L13"/>
  <c r="M12"/>
  <c r="L12"/>
  <c r="M11"/>
  <c r="L11"/>
  <c r="M10"/>
  <c r="L10"/>
  <c r="M9"/>
  <c r="L9"/>
  <c r="C30"/>
  <c r="F18" i="15"/>
  <c r="K10"/>
  <c r="K17" s="1"/>
  <c r="C30"/>
  <c r="H17" l="1"/>
  <c r="K11"/>
  <c r="F17"/>
  <c r="H15" l="1"/>
  <c r="K15"/>
  <c r="F15"/>
  <c r="D10" i="10" l="1"/>
  <c r="O18" i="12"/>
  <c r="O10"/>
  <c r="G18"/>
  <c r="G15"/>
  <c r="K10"/>
  <c r="K7"/>
  <c r="G10"/>
  <c r="G7"/>
  <c r="C21"/>
  <c r="C14"/>
  <c r="C8"/>
  <c r="C29"/>
  <c r="J16" i="8"/>
  <c r="C27" i="10"/>
  <c r="J18"/>
  <c r="D18"/>
  <c r="J10"/>
  <c r="C27" i="8"/>
  <c r="J14"/>
  <c r="J15"/>
  <c r="D11"/>
  <c r="C27" i="6"/>
  <c r="J15"/>
  <c r="J16"/>
  <c r="J17"/>
  <c r="J18"/>
  <c r="D11"/>
  <c r="C26" i="4"/>
  <c r="D18"/>
  <c r="L10"/>
  <c r="L15"/>
  <c r="L16"/>
  <c r="L18"/>
  <c r="D10"/>
  <c r="C26" i="2"/>
  <c r="D18"/>
  <c r="L10"/>
  <c r="L15"/>
  <c r="D10"/>
  <c r="L8"/>
  <c r="L14"/>
  <c r="L16"/>
  <c r="L18"/>
  <c r="J17" i="8"/>
  <c r="J18"/>
  <c r="J19" i="6"/>
  <c r="J19" i="8"/>
</calcChain>
</file>

<file path=xl/sharedStrings.xml><?xml version="1.0" encoding="utf-8"?>
<sst xmlns="http://schemas.openxmlformats.org/spreadsheetml/2006/main" count="442" uniqueCount="213">
  <si>
    <t>FlexCalculator Suite</t>
  </si>
  <si>
    <t>Battery Size Calculator</t>
  </si>
  <si>
    <t>Standby Load</t>
  </si>
  <si>
    <t>Required Backup Time</t>
  </si>
  <si>
    <t>DC1</t>
  </si>
  <si>
    <t>Amps</t>
  </si>
  <si>
    <t>Hours</t>
  </si>
  <si>
    <t>Minutes</t>
  </si>
  <si>
    <t>Total</t>
  </si>
  <si>
    <t>DC2</t>
  </si>
  <si>
    <t>Standby</t>
  </si>
  <si>
    <t>:</t>
  </si>
  <si>
    <t>=</t>
  </si>
  <si>
    <t>Accessory Boards</t>
  </si>
  <si>
    <t>Total Standby Load</t>
  </si>
  <si>
    <t>Alarm</t>
  </si>
  <si>
    <t>Alarm Load</t>
  </si>
  <si>
    <t>Result</t>
  </si>
  <si>
    <t>Standby AH</t>
  </si>
  <si>
    <t>AH</t>
  </si>
  <si>
    <t>Alarm AH</t>
  </si>
  <si>
    <t>Minimum Total AH</t>
  </si>
  <si>
    <t>Safety Factor</t>
  </si>
  <si>
    <t>%</t>
  </si>
  <si>
    <t>Total Alarm Load</t>
  </si>
  <si>
    <t>Recommended Battery</t>
  </si>
  <si>
    <t>Notes:</t>
  </si>
  <si>
    <t>Job:</t>
  </si>
  <si>
    <t>Location:</t>
  </si>
  <si>
    <t>Power Supply ID:</t>
  </si>
  <si>
    <t>Date:</t>
  </si>
  <si>
    <t>Help</t>
  </si>
  <si>
    <t>Help for Battery Size Calculator</t>
  </si>
  <si>
    <t>The Battery Size Calculator calculates the minimum battery required for a system based on current and time.  It uses Peukert's law to calculate an accurate battery requirement based on rate of discharge.</t>
  </si>
  <si>
    <t xml:space="preserve">Step 1:  </t>
  </si>
  <si>
    <t>Enter the standby load values in amperes into the blue cells in the "Standby Load" box.  Spaces for DC1, DC2, and total accessory board loading are provided.  Be sure to add the standby load of the FPO board to the DC1  Current (See the instruction manual for the standby load of the FPO model you are using).</t>
  </si>
  <si>
    <t xml:space="preserve">Step 2:  </t>
  </si>
  <si>
    <t>Enter the alarm load values in to the red cells in the "Alarm Load" box.  If there is no Alarm Current, leave these cells blank.</t>
  </si>
  <si>
    <t xml:space="preserve">Step 3:  </t>
  </si>
  <si>
    <t>Enter the required Standby and Alarm times into the blue and red cells in the "Required Backup Time box.  If there is no Alarm Time, leave these cells blank.</t>
  </si>
  <si>
    <t xml:space="preserve">Step 4:  </t>
  </si>
  <si>
    <t>(Optional) Enter a Safety Factor into the purple cell in the "Results" box.  This is to take into account the gradual decrease in AH capacity of a battery as it ages.</t>
  </si>
  <si>
    <t xml:space="preserve">Step 5:  </t>
  </si>
  <si>
    <t>Click the blue "Calculate" button.  The recommended battery size appears in the green cell in the "Results" box.</t>
  </si>
  <si>
    <t>Standby Time Calculator</t>
  </si>
  <si>
    <t>Battery Size &amp; Required Alarm Time</t>
  </si>
  <si>
    <t>Installed Battery Size</t>
  </si>
  <si>
    <t>Alarm AH Required</t>
  </si>
  <si>
    <t>Standby AH Remaining</t>
  </si>
  <si>
    <t>Expected Standby Time</t>
  </si>
  <si>
    <t>Help for Standby Time Calculator</t>
  </si>
  <si>
    <t>The Standby Time Calculator calculates the available standby time for a given current and load.  It uses Peukert's law to calculate an accurate standby time based on rate of discharge.</t>
  </si>
  <si>
    <t>Enter the required Alarm time and the desired battery size into the red and purple cells in the "Battery Size &amp; Required Alarm Time" box.  If there is no Alarm Time, leave these cells blank.</t>
  </si>
  <si>
    <t>Note:</t>
  </si>
  <si>
    <t>This calculator gives the "ideal" standby time and does not factor in the decreasing AH capacity of a battery as it ages.  In order to ensure adequate standby time throughout the battery's life, a 20% margin should be added to battery size.</t>
  </si>
  <si>
    <t>Voltage Drop Calculator</t>
  </si>
  <si>
    <t>General Information</t>
  </si>
  <si>
    <t>Wire Run Information</t>
  </si>
  <si>
    <t>Start Voltage</t>
  </si>
  <si>
    <t>Volts</t>
  </si>
  <si>
    <t>Wire Length (One Way)</t>
  </si>
  <si>
    <t>Feet</t>
  </si>
  <si>
    <t>Temperature</t>
  </si>
  <si>
    <t>Deg. F.</t>
  </si>
  <si>
    <t>Wire Gauge</t>
  </si>
  <si>
    <t>AWG</t>
  </si>
  <si>
    <t>Allowable Drop</t>
  </si>
  <si>
    <t>Current through Wire Run</t>
  </si>
  <si>
    <t>Low Battery</t>
  </si>
  <si>
    <t>Results</t>
  </si>
  <si>
    <t>Wire Resistance</t>
  </si>
  <si>
    <t>Ohms</t>
  </si>
  <si>
    <t>Voltage Drop</t>
  </si>
  <si>
    <t>End Voltage</t>
  </si>
  <si>
    <t>% Drop</t>
  </si>
  <si>
    <t>End Voltage at Low battery</t>
  </si>
  <si>
    <t>Help for Voltage Drop Calculator</t>
  </si>
  <si>
    <t>The Voltage Drop Calculator calculates the voltage through a given wire run based on wire size, length, load current, and other factors.</t>
  </si>
  <si>
    <t>Enter the starting voltage, ambient temperature in degrees fahernheit, and allowable voltage drop in percentage into the cells in the "General Information" box.  Use 75 degrees if the ambient temperature is not known.</t>
  </si>
  <si>
    <t>Enter the wire length in feet, wire gauge in AWG, and current drawn through the wire in amps into the "Wire Run Information" box.  The wire length should be entered as a "one way" length and should not be doubled to account for source and return wires.</t>
  </si>
  <si>
    <t>Click the blue "Calculate" button.  The results appear in the "Results" box.  The "End Voltage at Low Battery" cell gives the voltage the load will see when the battery set is fully discharged (by UL definition).</t>
  </si>
  <si>
    <t>This calculator is intended for use with solid wire only.</t>
  </si>
  <si>
    <t>This calculator assumes one bulk load at the end of the wire run.  Distributed loads (with loads at different points along the wire run) can be calculated one of two ways with this calculator.  The voltage drop can be calculated as if the entire load is at the end of the wire run, however this will give a much higher voltage drop than you will see in the real world.  The other method involves breaking the wire run into sections, each calculated independently.  The entire current will be drawn through the first section.  For the second section, the first load value will be subtracted from the total load and the ending voltage of the first section will be used as the starting voltage.  This will be continued until all sections are calculated.</t>
  </si>
  <si>
    <t>Wire Size Calculator</t>
  </si>
  <si>
    <t>Max Voltage Drop</t>
  </si>
  <si>
    <t>Max. Wire Resistance</t>
  </si>
  <si>
    <t>Minimum Wire Gauge Req.</t>
  </si>
  <si>
    <t>Actual Wire Resistance</t>
  </si>
  <si>
    <t>End Voltage at Low Battery</t>
  </si>
  <si>
    <t>Help for Wire Size Calculator</t>
  </si>
  <si>
    <t>Enter the wire length in feet and current drawn through the wire in amps into the "Wire Run Information" box.  The wire length should be entered as a "one way" length and should not be doubled to account for source and return wires.</t>
  </si>
  <si>
    <t>Click the blue "Calculate" button.  The results appear in the "Results" box.  The "End Voltage" cell gives the voltage the load will see if the recommended wire size is used.  The "End Voltage at Low Battery" cell gives the voltage the load will see when the battery set is fully discharged (by UL definition).</t>
  </si>
  <si>
    <t>The Min. Wire Gauge Required is the theoretical minimum wire gauge required to maintain an end voltage within the percentage entered.  Round up to the next standard wire gauge if a non-standard wire gauge is indicated.</t>
  </si>
  <si>
    <t>A negative number in the Min. Wire Gauge Required cell indicates a required wire larger than AWG 0.  A result of -1 converts to AWG 00, a result of -2 converts to AWG 000, and so on.</t>
  </si>
  <si>
    <t>Ohm's Law Calculators</t>
  </si>
  <si>
    <t>Current Calculation</t>
  </si>
  <si>
    <t>Voltage Calculation</t>
  </si>
  <si>
    <t>Resistance</t>
  </si>
  <si>
    <t>Current</t>
  </si>
  <si>
    <t>Voltage</t>
  </si>
  <si>
    <t>Power</t>
  </si>
  <si>
    <t>Watts</t>
  </si>
  <si>
    <t>Resistance Calculation</t>
  </si>
  <si>
    <t>Power Calculation</t>
  </si>
  <si>
    <t>Help for Ohm's Law Calculators</t>
  </si>
  <si>
    <t>The Ohm's Law Calculators calculate Voltage, Current, Resistance, or Power in a circuit given two parameters.</t>
  </si>
  <si>
    <t>Locate the calculator required to obtain the desired result on the page</t>
  </si>
  <si>
    <t>Enter any two of the parameters required in the blue cells for that calculator.  Do not enter all three parameters or an error will occur.</t>
  </si>
  <si>
    <t>Click the blue "Calculate" button.  The results appear in the green cell.</t>
  </si>
  <si>
    <t>If the green cell says "Error", ensure that only two blue cells are used, and that valid numbers are entered into them.  If "Error" remains, verify that the numbers are not causing a divide by zero to occur.</t>
  </si>
  <si>
    <t>Miscellaneous Calculators</t>
  </si>
  <si>
    <t>Power Supply BTU</t>
  </si>
  <si>
    <t>Pin</t>
  </si>
  <si>
    <t>Pout</t>
  </si>
  <si>
    <t>BTU</t>
  </si>
  <si>
    <t>W</t>
  </si>
  <si>
    <t>Efficiency</t>
  </si>
  <si>
    <t>Power Factor</t>
  </si>
  <si>
    <t>Pmeas.</t>
  </si>
  <si>
    <t>Vmeas.</t>
  </si>
  <si>
    <t>Imeas.</t>
  </si>
  <si>
    <t>PF</t>
  </si>
  <si>
    <t>V</t>
  </si>
  <si>
    <t>A</t>
  </si>
  <si>
    <t>Deg F</t>
  </si>
  <si>
    <t>Deg C</t>
  </si>
  <si>
    <t>Temp. Conversion</t>
  </si>
  <si>
    <t>Length Conversion</t>
  </si>
  <si>
    <t>Inches</t>
  </si>
  <si>
    <t>cm</t>
  </si>
  <si>
    <t>Weight Conversion</t>
  </si>
  <si>
    <t>Lbs.</t>
  </si>
  <si>
    <t>kg</t>
  </si>
  <si>
    <t>Resistors in Series</t>
  </si>
  <si>
    <t>R1</t>
  </si>
  <si>
    <t>R2</t>
  </si>
  <si>
    <t>R3</t>
  </si>
  <si>
    <t>R4</t>
  </si>
  <si>
    <t>R Total</t>
  </si>
  <si>
    <t>Help for Miscellaneous Calculators</t>
  </si>
  <si>
    <t>BTU:</t>
  </si>
  <si>
    <t>Efficiency:</t>
  </si>
  <si>
    <t>Power Factor:</t>
  </si>
  <si>
    <t>Enter the measured input power and the measured input voltage and current into the blue calls and click "Calculate" - the calculated Power Factor is in the green cell.</t>
  </si>
  <si>
    <t>Enter the input and output power into the blue cells and click "Calculate" - the calculated efficiency is in the green cell</t>
  </si>
  <si>
    <t>Enter the input and output power in the blue cells and click "Calculate" - the calculated BTU is in the green cell</t>
  </si>
  <si>
    <t>Temp Conversion:</t>
  </si>
  <si>
    <t>Enter the starting temperature into the appropriate blue cell and click "Calculate" - the converted temperature is in the corresponding green cell</t>
  </si>
  <si>
    <t>Length Conversion:</t>
  </si>
  <si>
    <t>Weight Conversion:</t>
  </si>
  <si>
    <t>Enter the starting weight into the appropriate blue cell and click "Calculate" - the converted weight is in the corresponding green cell</t>
  </si>
  <si>
    <t>Enter the starting length into the appropriate blue cell and click "Calculate" - the converted length is in the corresponding green cell</t>
  </si>
  <si>
    <t>Series Resistors:</t>
  </si>
  <si>
    <t>Enter up to four resistor values into the blue cells and click "Calculate" - the total series resistance is in the green cell.</t>
  </si>
  <si>
    <t>Parallel Resistors:</t>
  </si>
  <si>
    <t>Enter up to four resistor values into the blue cells and click "Calculate" - the total parallel resistance is in the green cell.</t>
  </si>
  <si>
    <t>Resistors In Parallel</t>
  </si>
  <si>
    <t>Input Voltage</t>
  </si>
  <si>
    <t>Output Voltage</t>
  </si>
  <si>
    <t>Output Load</t>
  </si>
  <si>
    <t>Draw from Input Power Supply</t>
  </si>
  <si>
    <t>Available Remaining Power When Using FPO</t>
  </si>
  <si>
    <t>FPO75</t>
  </si>
  <si>
    <t>FPO150</t>
  </si>
  <si>
    <t>FPO250</t>
  </si>
  <si>
    <t>Available Remaining FPO Amps</t>
  </si>
  <si>
    <t>Step 1:</t>
  </si>
  <si>
    <t>Enter the input voltage of the B100 in VOLTS</t>
  </si>
  <si>
    <t>Step 2:</t>
  </si>
  <si>
    <t>Enter the output voltage setting of the B100 in VOLTS</t>
  </si>
  <si>
    <t>Step 3:</t>
  </si>
  <si>
    <t>Enter the Output load of the B100 in AMPS</t>
  </si>
  <si>
    <t>Step 4:</t>
  </si>
  <si>
    <t>Get results in AMPS, in Watts</t>
  </si>
  <si>
    <t>B100 Calculator</t>
  </si>
  <si>
    <t>Help for B100 Calculator</t>
  </si>
  <si>
    <t>The B100 Calculator determines the current &amp; power draw from the FPO power supply as well as the remaining current and power available from the FPO power supply.</t>
  </si>
  <si>
    <t>Enter the output voltage of the B100 in VOLTS</t>
  </si>
  <si>
    <t>Enter the output load of the B100 in AMPS</t>
  </si>
  <si>
    <t>Get results in AMPS and WATTS</t>
  </si>
  <si>
    <t>C4/C8 Configuration Tool</t>
  </si>
  <si>
    <t>Voltage Sources</t>
  </si>
  <si>
    <t>Jumper Settings</t>
  </si>
  <si>
    <t>B1</t>
  </si>
  <si>
    <t>Jumper</t>
  </si>
  <si>
    <t>Position</t>
  </si>
  <si>
    <t>B2</t>
  </si>
  <si>
    <t>B</t>
  </si>
  <si>
    <t>C</t>
  </si>
  <si>
    <t>Zone Information</t>
  </si>
  <si>
    <t>D</t>
  </si>
  <si>
    <t>E</t>
  </si>
  <si>
    <t>F</t>
  </si>
  <si>
    <t>Input Type</t>
  </si>
  <si>
    <t>NC Dry Contact</t>
  </si>
  <si>
    <t>Output Type</t>
  </si>
  <si>
    <t>Mag Lock</t>
  </si>
  <si>
    <t>Zone FAI?</t>
  </si>
  <si>
    <t>Yes</t>
  </si>
  <si>
    <t>Help for C8 Configuration Tool</t>
  </si>
  <si>
    <t xml:space="preserve">The C8 Configuratin Tool determines the correct jumper settings for a single zone of a C4, C4P, C8, or C8P based on </t>
  </si>
  <si>
    <t>configuration information entered.</t>
  </si>
  <si>
    <t>Under "Voltage Sources", enter the Buss 1 and Buss 2 (if used) voltages for the system.  The Buss 1 power</t>
  </si>
  <si>
    <t>supply connects to the B1 power input of the C4/C8.  The Buss 2 power supply connects to B2.</t>
  </si>
  <si>
    <t>Enter the configuration information under "Zone Information" using the drop down boxes.</t>
  </si>
  <si>
    <t xml:space="preserve">The method used for activating the zone.  Options include NO or NC dry contact, </t>
  </si>
  <si>
    <t>voltage application or removal, open collector, or no input (for a constant output).</t>
  </si>
  <si>
    <t>The desired output device or configuration.  Options include Mag Lock, Fail Safe or</t>
  </si>
  <si>
    <t>Secure Strike, NO or NC Relay Contact, or Constant Output.</t>
  </si>
  <si>
    <t>The output voltage for the zone, based upon the voltages entered in the Voltage</t>
  </si>
  <si>
    <t>Sources block.</t>
  </si>
  <si>
    <t>Determines whether or not FAI activation will affect the zone.  Options are Yes or No.</t>
  </si>
  <si>
    <t>Review the jumper settings in the "Jumper Settings" block on the right side of the screen.</t>
  </si>
</sst>
</file>

<file path=xl/styles.xml><?xml version="1.0" encoding="utf-8"?>
<styleSheet xmlns="http://schemas.openxmlformats.org/spreadsheetml/2006/main">
  <numFmts count="2">
    <numFmt numFmtId="171" formatCode="0.000"/>
    <numFmt numFmtId="172" formatCode="0.0"/>
  </numFmts>
  <fonts count="21">
    <font>
      <sz val="11"/>
      <color theme="1"/>
      <name val="Calibri"/>
      <family val="2"/>
      <scheme val="minor"/>
    </font>
    <font>
      <sz val="8"/>
      <name val="Calibri"/>
      <family val="2"/>
    </font>
    <font>
      <sz val="11"/>
      <color indexed="9"/>
      <name val="Calibri"/>
      <family val="2"/>
    </font>
    <font>
      <sz val="16"/>
      <color indexed="8"/>
      <name val="Calibri"/>
      <family val="2"/>
    </font>
    <font>
      <sz val="8"/>
      <color indexed="8"/>
      <name val="Calibri"/>
      <family val="2"/>
    </font>
    <font>
      <sz val="11"/>
      <name val="Calibri"/>
      <family val="2"/>
    </font>
    <font>
      <sz val="16"/>
      <name val="Calibri"/>
      <family val="2"/>
    </font>
    <font>
      <sz val="11"/>
      <color theme="0"/>
      <name val="Calibri"/>
      <family val="2"/>
      <scheme val="minor"/>
    </font>
    <font>
      <b/>
      <sz val="11"/>
      <color theme="0"/>
      <name val="Calibri"/>
      <family val="2"/>
      <scheme val="minor"/>
    </font>
    <font>
      <b/>
      <sz val="11"/>
      <color theme="1"/>
      <name val="Calibri"/>
      <family val="2"/>
      <scheme val="minor"/>
    </font>
    <font>
      <sz val="72"/>
      <color theme="1"/>
      <name val="Calibri"/>
      <family val="2"/>
      <scheme val="minor"/>
    </font>
    <font>
      <sz val="11"/>
      <name val="Calibri"/>
      <family val="2"/>
      <scheme val="minor"/>
    </font>
    <font>
      <sz val="11"/>
      <color theme="0"/>
      <name val="Calibri"/>
      <family val="2"/>
    </font>
    <font>
      <sz val="8"/>
      <color theme="1"/>
      <name val="Calibri"/>
      <family val="2"/>
      <scheme val="minor"/>
    </font>
    <font>
      <sz val="11"/>
      <color rgb="FFFFFFFF"/>
      <name val="Calibri"/>
      <family val="2"/>
      <scheme val="minor"/>
    </font>
    <font>
      <sz val="16"/>
      <color theme="1"/>
      <name val="Calibri"/>
      <family val="2"/>
      <scheme val="minor"/>
    </font>
    <font>
      <b/>
      <sz val="26"/>
      <color theme="9" tint="-0.249977111117893"/>
      <name val="Calibri"/>
      <family val="2"/>
      <scheme val="minor"/>
    </font>
    <font>
      <b/>
      <sz val="11"/>
      <color rgb="FFFF0000"/>
      <name val="Calibri"/>
      <family val="2"/>
      <scheme val="minor"/>
    </font>
    <font>
      <b/>
      <sz val="11"/>
      <name val="Calibri"/>
      <family val="2"/>
      <scheme val="minor"/>
    </font>
    <font>
      <sz val="11"/>
      <color theme="9" tint="-0.249977111117893"/>
      <name val="Calibri"/>
      <family val="2"/>
      <scheme val="minor"/>
    </font>
    <font>
      <b/>
      <sz val="26"/>
      <color theme="9" tint="-0.249977111117893"/>
      <name val="Calibri"/>
      <family val="2"/>
    </font>
  </fonts>
  <fills count="29">
    <fill>
      <patternFill patternType="none"/>
    </fill>
    <fill>
      <patternFill patternType="gray125"/>
    </fill>
    <fill>
      <patternFill patternType="solid">
        <fgColor indexed="8"/>
        <bgColor indexed="64"/>
      </patternFill>
    </fill>
    <fill>
      <patternFill patternType="solid">
        <fgColor indexed="31"/>
        <bgColor indexed="64"/>
      </patternFill>
    </fill>
    <fill>
      <patternFill patternType="solid">
        <fgColor indexed="29"/>
        <bgColor indexed="64"/>
      </patternFill>
    </fill>
    <fill>
      <patternFill patternType="solid">
        <fgColor indexed="36"/>
        <bgColor indexed="64"/>
      </patternFill>
    </fill>
    <fill>
      <patternFill patternType="solid">
        <fgColor indexed="17"/>
        <bgColor indexed="64"/>
      </patternFill>
    </fill>
    <fill>
      <patternFill patternType="solid">
        <fgColor indexed="44"/>
        <bgColor indexed="64"/>
      </patternFill>
    </fill>
    <fill>
      <patternFill patternType="solid">
        <fgColor indexed="47"/>
        <bgColor indexed="64"/>
      </patternFill>
    </fill>
    <fill>
      <patternFill patternType="solid">
        <fgColor indexed="9"/>
        <bgColor indexed="64"/>
      </patternFill>
    </fill>
    <fill>
      <patternFill patternType="solid">
        <fgColor indexed="42"/>
        <bgColor indexed="64"/>
      </patternFill>
    </fill>
    <fill>
      <patternFill patternType="solid">
        <fgColor indexed="57"/>
        <bgColor indexed="64"/>
      </patternFill>
    </fill>
    <fill>
      <patternFill patternType="solid">
        <fgColor indexed="41"/>
        <bgColor indexed="64"/>
      </patternFill>
    </fill>
    <fill>
      <patternFill patternType="solid">
        <fgColor theme="1"/>
        <bgColor indexed="64"/>
      </patternFill>
    </fill>
    <fill>
      <patternFill patternType="solid">
        <fgColor theme="3" tint="0.79998168889431442"/>
        <bgColor indexed="64"/>
      </patternFill>
    </fill>
    <fill>
      <patternFill patternType="solid">
        <fgColor theme="5" tint="0.59999389629810485"/>
        <bgColor indexed="64"/>
      </patternFill>
    </fill>
    <fill>
      <patternFill patternType="solid">
        <fgColor theme="7" tint="0.39997558519241921"/>
        <bgColor indexed="64"/>
      </patternFill>
    </fill>
    <fill>
      <patternFill patternType="solid">
        <fgColor theme="4" tint="0.59999389629810485"/>
        <bgColor indexed="64"/>
      </patternFill>
    </fill>
    <fill>
      <patternFill patternType="solid">
        <fgColor rgb="FF00B050"/>
        <bgColor indexed="64"/>
      </patternFill>
    </fill>
    <fill>
      <patternFill patternType="solid">
        <fgColor rgb="FFFF0000"/>
        <bgColor indexed="64"/>
      </patternFill>
    </fill>
    <fill>
      <patternFill patternType="solid">
        <fgColor theme="9" tint="0.39997558519241921"/>
        <bgColor indexed="64"/>
      </patternFill>
    </fill>
    <fill>
      <patternFill patternType="solid">
        <fgColor theme="6" tint="0.39997558519241921"/>
        <bgColor indexed="64"/>
      </patternFill>
    </fill>
    <fill>
      <patternFill patternType="solid">
        <fgColor theme="6" tint="0.79998168889431442"/>
        <bgColor indexed="64"/>
      </patternFill>
    </fill>
    <fill>
      <patternFill patternType="solid">
        <fgColor theme="6" tint="0.59999389629810485"/>
        <bgColor indexed="64"/>
      </patternFill>
    </fill>
    <fill>
      <patternFill patternType="solid">
        <fgColor theme="9" tint="0.59999389629810485"/>
        <bgColor indexed="64"/>
      </patternFill>
    </fill>
    <fill>
      <patternFill patternType="solid">
        <fgColor theme="3" tint="0.39997558519241921"/>
        <bgColor indexed="64"/>
      </patternFill>
    </fill>
    <fill>
      <patternFill patternType="solid">
        <fgColor rgb="FFFFFF00"/>
        <bgColor indexed="64"/>
      </patternFill>
    </fill>
    <fill>
      <patternFill patternType="solid">
        <fgColor theme="0" tint="-0.14999847407452621"/>
        <bgColor indexed="64"/>
      </patternFill>
    </fill>
    <fill>
      <patternFill patternType="solid">
        <fgColor rgb="FFFFFF99"/>
        <bgColor indexed="64"/>
      </patternFill>
    </fill>
  </fills>
  <borders count="13">
    <border>
      <left/>
      <right/>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326">
    <xf numFmtId="0" fontId="0" fillId="0" borderId="0" xfId="0"/>
    <xf numFmtId="0" fontId="0" fillId="2" borderId="0" xfId="0" applyFill="1" applyProtection="1"/>
    <xf numFmtId="0" fontId="0" fillId="0" borderId="0" xfId="0" applyFill="1" applyProtection="1"/>
    <xf numFmtId="0" fontId="0" fillId="0" borderId="0" xfId="0" applyProtection="1"/>
    <xf numFmtId="0" fontId="0" fillId="0" borderId="0" xfId="0" applyAlignment="1" applyProtection="1"/>
    <xf numFmtId="0" fontId="0" fillId="13" borderId="0" xfId="0" applyFill="1"/>
    <xf numFmtId="0" fontId="0" fillId="0" borderId="1" xfId="0" applyBorder="1" applyAlignment="1">
      <alignment horizontal="center"/>
    </xf>
    <xf numFmtId="0" fontId="0" fillId="0" borderId="0" xfId="0" applyBorder="1" applyAlignment="1">
      <alignment horizontal="center"/>
    </xf>
    <xf numFmtId="0" fontId="0" fillId="0" borderId="2" xfId="0" applyBorder="1" applyAlignment="1">
      <alignment horizontal="center"/>
    </xf>
    <xf numFmtId="0" fontId="0" fillId="0" borderId="1" xfId="0" applyBorder="1"/>
    <xf numFmtId="0" fontId="0" fillId="0" borderId="0" xfId="0" applyBorder="1"/>
    <xf numFmtId="0" fontId="0" fillId="0" borderId="2" xfId="0" applyBorder="1"/>
    <xf numFmtId="0" fontId="0" fillId="0" borderId="0" xfId="0" applyBorder="1" applyAlignment="1">
      <alignment horizontal="right"/>
    </xf>
    <xf numFmtId="0" fontId="0" fillId="14" borderId="3" xfId="0" applyFill="1" applyBorder="1" applyAlignment="1" applyProtection="1">
      <alignment horizontal="center"/>
      <protection locked="0"/>
    </xf>
    <xf numFmtId="0" fontId="0" fillId="0" borderId="0" xfId="0" applyAlignment="1">
      <alignment horizontal="right"/>
    </xf>
    <xf numFmtId="0" fontId="0" fillId="0" borderId="1" xfId="0" applyBorder="1" applyAlignment="1">
      <alignment horizontal="right"/>
    </xf>
    <xf numFmtId="1" fontId="0" fillId="14" borderId="3" xfId="0" applyNumberFormat="1" applyFill="1" applyBorder="1" applyAlignment="1" applyProtection="1">
      <alignment horizontal="right"/>
      <protection locked="0"/>
    </xf>
    <xf numFmtId="1" fontId="0" fillId="14" borderId="3" xfId="0" applyNumberFormat="1" applyFill="1" applyBorder="1" applyAlignment="1" applyProtection="1">
      <alignment horizontal="left"/>
      <protection locked="0"/>
    </xf>
    <xf numFmtId="0" fontId="0" fillId="0" borderId="3" xfId="0" applyBorder="1" applyAlignment="1">
      <alignment horizontal="center"/>
    </xf>
    <xf numFmtId="1" fontId="0" fillId="15" borderId="3" xfId="0" applyNumberFormat="1" applyFill="1" applyBorder="1" applyAlignment="1" applyProtection="1">
      <alignment horizontal="right"/>
      <protection locked="0"/>
    </xf>
    <xf numFmtId="1" fontId="0" fillId="15" borderId="3" xfId="0" applyNumberFormat="1" applyFill="1" applyBorder="1" applyAlignment="1" applyProtection="1">
      <alignment horizontal="left"/>
      <protection locked="0"/>
    </xf>
    <xf numFmtId="0" fontId="0" fillId="0" borderId="4" xfId="0" applyBorder="1"/>
    <xf numFmtId="0" fontId="0" fillId="0" borderId="5" xfId="0" applyBorder="1"/>
    <xf numFmtId="0" fontId="0" fillId="0" borderId="6" xfId="0" applyBorder="1"/>
    <xf numFmtId="0" fontId="0" fillId="15" borderId="3" xfId="0" applyFill="1" applyBorder="1" applyAlignment="1" applyProtection="1">
      <alignment horizontal="center"/>
      <protection locked="0"/>
    </xf>
    <xf numFmtId="0" fontId="0" fillId="0" borderId="0" xfId="0" applyFill="1" applyBorder="1" applyAlignment="1">
      <alignment horizontal="right"/>
    </xf>
    <xf numFmtId="1" fontId="7" fillId="16" borderId="3" xfId="0" applyNumberFormat="1" applyFont="1" applyFill="1" applyBorder="1" applyProtection="1">
      <protection locked="0"/>
    </xf>
    <xf numFmtId="0" fontId="0" fillId="0" borderId="0" xfId="0" applyBorder="1" applyAlignment="1">
      <alignment vertical="top" wrapText="1"/>
    </xf>
    <xf numFmtId="0" fontId="0" fillId="0" borderId="0" xfId="0" applyAlignment="1">
      <alignment wrapText="1"/>
    </xf>
    <xf numFmtId="0" fontId="0" fillId="2" borderId="0" xfId="0" applyFill="1"/>
    <xf numFmtId="0" fontId="0" fillId="3" borderId="3" xfId="0" applyFill="1" applyBorder="1" applyAlignment="1" applyProtection="1">
      <alignment horizontal="center"/>
      <protection locked="0"/>
    </xf>
    <xf numFmtId="0" fontId="2" fillId="5" borderId="3" xfId="0" applyFont="1" applyFill="1" applyBorder="1" applyAlignment="1" applyProtection="1">
      <alignment horizontal="center"/>
      <protection locked="0"/>
    </xf>
    <xf numFmtId="0" fontId="0" fillId="0" borderId="2" xfId="0" applyBorder="1" applyAlignment="1">
      <alignment horizontal="left"/>
    </xf>
    <xf numFmtId="1" fontId="0" fillId="4" borderId="3" xfId="0" applyNumberFormat="1" applyFill="1" applyBorder="1" applyAlignment="1" applyProtection="1">
      <alignment horizontal="right"/>
      <protection locked="0"/>
    </xf>
    <xf numFmtId="1" fontId="0" fillId="4" borderId="3" xfId="0" applyNumberFormat="1" applyFill="1" applyBorder="1" applyAlignment="1" applyProtection="1">
      <alignment horizontal="left"/>
      <protection locked="0"/>
    </xf>
    <xf numFmtId="2" fontId="0" fillId="0" borderId="3" xfId="0" applyNumberFormat="1" applyBorder="1" applyAlignment="1">
      <alignment horizontal="center"/>
    </xf>
    <xf numFmtId="0" fontId="0" fillId="0" borderId="4" xfId="0" applyFill="1" applyBorder="1" applyAlignment="1">
      <alignment horizontal="right"/>
    </xf>
    <xf numFmtId="0" fontId="0" fillId="0" borderId="5" xfId="0" applyFill="1" applyBorder="1"/>
    <xf numFmtId="0" fontId="0" fillId="0" borderId="6" xfId="0" applyFill="1" applyBorder="1"/>
    <xf numFmtId="0" fontId="0" fillId="0" borderId="1" xfId="0" applyFill="1" applyBorder="1"/>
    <xf numFmtId="0" fontId="0" fillId="0" borderId="0" xfId="0" applyFill="1" applyBorder="1"/>
    <xf numFmtId="1" fontId="0" fillId="0" borderId="0" xfId="0" applyNumberFormat="1" applyFill="1" applyBorder="1"/>
    <xf numFmtId="0" fontId="0" fillId="0" borderId="2" xfId="0" applyFill="1" applyBorder="1"/>
    <xf numFmtId="0" fontId="0" fillId="4" borderId="3" xfId="0" applyFill="1" applyBorder="1" applyAlignment="1" applyProtection="1">
      <alignment horizontal="center"/>
      <protection locked="0"/>
    </xf>
    <xf numFmtId="1" fontId="0" fillId="0" borderId="3" xfId="0" applyNumberFormat="1" applyFill="1" applyBorder="1"/>
    <xf numFmtId="1" fontId="0" fillId="0" borderId="0" xfId="0" applyNumberFormat="1" applyFill="1" applyBorder="1" applyProtection="1">
      <protection locked="0"/>
    </xf>
    <xf numFmtId="2" fontId="2" fillId="6" borderId="3" xfId="0" applyNumberFormat="1" applyFont="1" applyFill="1" applyBorder="1" applyAlignment="1">
      <alignment horizontal="center"/>
    </xf>
    <xf numFmtId="0" fontId="0" fillId="0" borderId="4" xfId="0" applyFill="1" applyBorder="1"/>
    <xf numFmtId="0" fontId="4" fillId="0" borderId="0" xfId="0" applyFont="1"/>
    <xf numFmtId="0" fontId="4" fillId="0" borderId="0" xfId="0" applyFont="1" applyAlignment="1">
      <alignment horizontal="right"/>
    </xf>
    <xf numFmtId="0" fontId="2" fillId="0" borderId="0" xfId="0" applyFont="1" applyAlignment="1">
      <alignment horizontal="center"/>
    </xf>
    <xf numFmtId="0" fontId="0" fillId="0" borderId="0" xfId="0" applyFill="1"/>
    <xf numFmtId="0" fontId="5" fillId="0" borderId="0" xfId="0" applyNumberFormat="1" applyFont="1" applyFill="1" applyBorder="1" applyAlignment="1" applyProtection="1"/>
    <xf numFmtId="0" fontId="6" fillId="0" borderId="0" xfId="0" applyNumberFormat="1" applyFont="1" applyFill="1" applyBorder="1" applyAlignment="1" applyProtection="1">
      <alignment horizontal="center"/>
    </xf>
    <xf numFmtId="0" fontId="5" fillId="0" borderId="1" xfId="0" applyNumberFormat="1" applyFont="1" applyFill="1" applyBorder="1" applyAlignment="1" applyProtection="1">
      <alignment horizontal="center"/>
    </xf>
    <xf numFmtId="0" fontId="5" fillId="0" borderId="0" xfId="0" applyNumberFormat="1" applyFont="1" applyFill="1" applyBorder="1" applyAlignment="1" applyProtection="1">
      <alignment horizontal="center"/>
    </xf>
    <xf numFmtId="0" fontId="5" fillId="0" borderId="2" xfId="0" applyNumberFormat="1" applyFont="1" applyFill="1" applyBorder="1" applyAlignment="1" applyProtection="1">
      <alignment horizontal="center"/>
    </xf>
    <xf numFmtId="0" fontId="5" fillId="0" borderId="1" xfId="0" applyNumberFormat="1" applyFont="1" applyFill="1" applyBorder="1" applyAlignment="1" applyProtection="1"/>
    <xf numFmtId="0" fontId="5" fillId="0" borderId="2" xfId="0" applyNumberFormat="1" applyFont="1" applyFill="1" applyBorder="1" applyAlignment="1" applyProtection="1"/>
    <xf numFmtId="0" fontId="5" fillId="0" borderId="0" xfId="0" applyNumberFormat="1" applyFont="1" applyFill="1" applyBorder="1" applyAlignment="1" applyProtection="1">
      <alignment horizontal="right"/>
    </xf>
    <xf numFmtId="2" fontId="5" fillId="7" borderId="3" xfId="0" applyNumberFormat="1" applyFont="1" applyFill="1" applyBorder="1" applyAlignment="1" applyProtection="1">
      <alignment horizontal="center"/>
      <protection locked="0"/>
    </xf>
    <xf numFmtId="172" fontId="5" fillId="8" borderId="3" xfId="0" applyNumberFormat="1" applyFont="1" applyFill="1" applyBorder="1" applyAlignment="1" applyProtection="1">
      <alignment horizontal="center"/>
      <protection locked="0"/>
    </xf>
    <xf numFmtId="0" fontId="5" fillId="0" borderId="0" xfId="0" applyNumberFormat="1" applyFont="1" applyFill="1" applyBorder="1" applyAlignment="1" applyProtection="1">
      <alignment horizontal="left"/>
    </xf>
    <xf numFmtId="1" fontId="5" fillId="7" borderId="3" xfId="0" applyNumberFormat="1" applyFont="1" applyFill="1" applyBorder="1" applyAlignment="1" applyProtection="1">
      <alignment horizontal="center"/>
      <protection locked="0"/>
    </xf>
    <xf numFmtId="1" fontId="5" fillId="8" borderId="3" xfId="0" applyNumberFormat="1" applyFont="1" applyFill="1" applyBorder="1" applyAlignment="1" applyProtection="1">
      <alignment horizontal="center"/>
      <protection locked="0"/>
    </xf>
    <xf numFmtId="172" fontId="5" fillId="7" borderId="3" xfId="0" applyNumberFormat="1" applyFont="1" applyFill="1" applyBorder="1" applyAlignment="1" applyProtection="1">
      <alignment horizontal="center"/>
      <protection locked="0"/>
    </xf>
    <xf numFmtId="171" fontId="5" fillId="8" borderId="3" xfId="0" applyNumberFormat="1" applyFont="1" applyFill="1" applyBorder="1" applyAlignment="1" applyProtection="1">
      <alignment horizontal="center"/>
      <protection locked="0"/>
    </xf>
    <xf numFmtId="0" fontId="5" fillId="0" borderId="4" xfId="0" applyNumberFormat="1" applyFont="1" applyFill="1" applyBorder="1" applyAlignment="1" applyProtection="1">
      <alignment horizontal="right"/>
    </xf>
    <xf numFmtId="0" fontId="5" fillId="0" borderId="5" xfId="0" applyNumberFormat="1" applyFont="1" applyFill="1" applyBorder="1" applyAlignment="1" applyProtection="1">
      <alignment horizontal="right"/>
    </xf>
    <xf numFmtId="2" fontId="5" fillId="0" borderId="3" xfId="0" applyNumberFormat="1" applyFont="1" applyFill="1" applyBorder="1" applyAlignment="1" applyProtection="1">
      <alignment horizontal="center"/>
    </xf>
    <xf numFmtId="0" fontId="5" fillId="0" borderId="4" xfId="0" applyNumberFormat="1" applyFont="1" applyFill="1" applyBorder="1" applyAlignment="1" applyProtection="1"/>
    <xf numFmtId="0" fontId="5" fillId="0" borderId="5" xfId="0" applyNumberFormat="1" applyFont="1" applyFill="1" applyBorder="1" applyAlignment="1" applyProtection="1"/>
    <xf numFmtId="0" fontId="5" fillId="0" borderId="6" xfId="0" applyNumberFormat="1" applyFont="1" applyFill="1" applyBorder="1" applyAlignment="1" applyProtection="1"/>
    <xf numFmtId="0" fontId="5" fillId="0" borderId="1" xfId="0" applyNumberFormat="1" applyFont="1" applyFill="1" applyBorder="1" applyAlignment="1" applyProtection="1">
      <alignment horizontal="right"/>
    </xf>
    <xf numFmtId="0" fontId="5" fillId="0" borderId="3" xfId="0" applyNumberFormat="1" applyFont="1" applyFill="1" applyBorder="1" applyAlignment="1" applyProtection="1">
      <alignment horizontal="center"/>
    </xf>
    <xf numFmtId="2" fontId="2" fillId="6" borderId="3" xfId="0" applyNumberFormat="1" applyFont="1" applyFill="1" applyBorder="1" applyAlignment="1" applyProtection="1">
      <alignment horizontal="center"/>
    </xf>
    <xf numFmtId="172" fontId="5" fillId="9" borderId="3" xfId="0" applyNumberFormat="1" applyFont="1" applyFill="1" applyBorder="1" applyAlignment="1" applyProtection="1">
      <alignment horizontal="center"/>
    </xf>
    <xf numFmtId="2" fontId="5" fillId="10" borderId="3" xfId="0" applyNumberFormat="1" applyFont="1" applyFill="1" applyBorder="1" applyAlignment="1" applyProtection="1">
      <alignment horizontal="center"/>
    </xf>
    <xf numFmtId="0" fontId="4" fillId="0" borderId="0" xfId="0" applyFont="1" applyBorder="1" applyAlignment="1" applyProtection="1">
      <alignment vertical="top"/>
      <protection locked="0"/>
    </xf>
    <xf numFmtId="0" fontId="0" fillId="0" borderId="0" xfId="0" applyAlignment="1">
      <alignment vertical="top" wrapText="1"/>
    </xf>
    <xf numFmtId="0" fontId="0" fillId="0" borderId="5" xfId="0" applyBorder="1" applyProtection="1"/>
    <xf numFmtId="0" fontId="0" fillId="0" borderId="6" xfId="0" applyBorder="1" applyProtection="1"/>
    <xf numFmtId="0" fontId="0" fillId="0" borderId="0" xfId="0" applyBorder="1" applyProtection="1"/>
    <xf numFmtId="0" fontId="0" fillId="0" borderId="2" xfId="0" applyBorder="1" applyProtection="1"/>
    <xf numFmtId="0" fontId="0" fillId="0" borderId="0" xfId="0" applyBorder="1" applyAlignment="1" applyProtection="1">
      <alignment horizontal="right"/>
    </xf>
    <xf numFmtId="0" fontId="4" fillId="0" borderId="0" xfId="0" applyFont="1" applyProtection="1"/>
    <xf numFmtId="0" fontId="4" fillId="0" borderId="0" xfId="0" applyFont="1" applyAlignment="1" applyProtection="1">
      <alignment horizontal="right"/>
    </xf>
    <xf numFmtId="0" fontId="4" fillId="0" borderId="0" xfId="0" applyFont="1" applyBorder="1" applyAlignment="1" applyProtection="1">
      <alignment vertical="top"/>
    </xf>
    <xf numFmtId="0" fontId="0" fillId="0" borderId="0" xfId="0" applyBorder="1" applyAlignment="1" applyProtection="1">
      <alignment vertical="top" wrapText="1"/>
    </xf>
    <xf numFmtId="0" fontId="2" fillId="0" borderId="0" xfId="0" applyFont="1" applyAlignment="1" applyProtection="1">
      <alignment horizontal="center"/>
    </xf>
    <xf numFmtId="0" fontId="0" fillId="0" borderId="0" xfId="0" applyAlignment="1">
      <alignment vertical="top"/>
    </xf>
    <xf numFmtId="0" fontId="0" fillId="0" borderId="0" xfId="0" applyAlignment="1"/>
    <xf numFmtId="0" fontId="6" fillId="0" borderId="0" xfId="0" applyNumberFormat="1" applyFont="1" applyFill="1" applyBorder="1" applyAlignment="1" applyProtection="1"/>
    <xf numFmtId="2" fontId="5" fillId="14" borderId="3" xfId="0" applyNumberFormat="1" applyFont="1" applyFill="1" applyBorder="1" applyAlignment="1" applyProtection="1">
      <alignment horizontal="center"/>
      <protection locked="0"/>
    </xf>
    <xf numFmtId="172" fontId="5" fillId="14" borderId="3" xfId="0" applyNumberFormat="1" applyFont="1" applyFill="1" applyBorder="1" applyAlignment="1" applyProtection="1">
      <alignment horizontal="center"/>
      <protection locked="0"/>
    </xf>
    <xf numFmtId="1" fontId="5" fillId="14" borderId="3" xfId="0" applyNumberFormat="1" applyFont="1" applyFill="1" applyBorder="1" applyAlignment="1" applyProtection="1">
      <alignment horizontal="center"/>
      <protection locked="0"/>
    </xf>
    <xf numFmtId="171" fontId="5" fillId="14" borderId="3" xfId="0" applyNumberFormat="1" applyFont="1" applyFill="1" applyBorder="1" applyAlignment="1" applyProtection="1">
      <alignment horizontal="center"/>
      <protection locked="0"/>
    </xf>
    <xf numFmtId="0" fontId="0" fillId="0" borderId="0" xfId="0" applyFill="1" applyBorder="1" applyAlignment="1" applyProtection="1">
      <alignment horizontal="right"/>
    </xf>
    <xf numFmtId="0" fontId="0" fillId="0" borderId="2" xfId="0" applyFill="1" applyBorder="1" applyProtection="1"/>
    <xf numFmtId="0" fontId="5" fillId="0" borderId="5" xfId="0" applyNumberFormat="1" applyFont="1" applyFill="1" applyBorder="1" applyAlignment="1" applyProtection="1">
      <alignment horizontal="center"/>
    </xf>
    <xf numFmtId="2" fontId="5" fillId="0" borderId="0" xfId="0" applyNumberFormat="1" applyFont="1" applyFill="1" applyBorder="1" applyAlignment="1" applyProtection="1">
      <alignment horizontal="center"/>
    </xf>
    <xf numFmtId="0" fontId="6" fillId="0" borderId="1" xfId="0" applyNumberFormat="1" applyFont="1" applyFill="1" applyBorder="1" applyAlignment="1" applyProtection="1">
      <alignment horizontal="center"/>
    </xf>
    <xf numFmtId="0" fontId="6" fillId="0" borderId="2" xfId="0" applyNumberFormat="1" applyFont="1" applyFill="1" applyBorder="1" applyAlignment="1" applyProtection="1">
      <alignment horizontal="center"/>
    </xf>
    <xf numFmtId="0" fontId="0" fillId="0" borderId="0" xfId="0" applyFill="1" applyBorder="1" applyProtection="1"/>
    <xf numFmtId="0" fontId="5" fillId="14" borderId="3" xfId="0" applyNumberFormat="1" applyFont="1" applyFill="1" applyBorder="1" applyAlignment="1" applyProtection="1">
      <alignment horizontal="center"/>
      <protection locked="0"/>
    </xf>
    <xf numFmtId="0" fontId="5" fillId="0" borderId="2" xfId="0" applyNumberFormat="1" applyFont="1" applyFill="1" applyBorder="1" applyAlignment="1" applyProtection="1">
      <alignment horizontal="left"/>
    </xf>
    <xf numFmtId="2" fontId="5" fillId="0" borderId="5" xfId="0" applyNumberFormat="1" applyFont="1" applyFill="1" applyBorder="1" applyAlignment="1" applyProtection="1">
      <alignment horizontal="center"/>
    </xf>
    <xf numFmtId="0" fontId="10" fillId="0" borderId="0" xfId="0" applyFont="1" applyAlignment="1" applyProtection="1">
      <alignment vertical="center"/>
    </xf>
    <xf numFmtId="0" fontId="0" fillId="0" borderId="0" xfId="0" applyAlignment="1">
      <alignment wrapText="1"/>
    </xf>
    <xf numFmtId="0" fontId="0" fillId="0" borderId="0" xfId="0" applyAlignment="1">
      <alignment horizontal="left" vertical="top" wrapText="1"/>
    </xf>
    <xf numFmtId="0" fontId="0" fillId="0" borderId="0" xfId="0" applyAlignment="1">
      <alignment horizontal="left" wrapText="1"/>
    </xf>
    <xf numFmtId="0" fontId="0" fillId="0" borderId="0" xfId="0" applyAlignment="1">
      <alignment vertical="top" wrapText="1"/>
    </xf>
    <xf numFmtId="0" fontId="0" fillId="0" borderId="0" xfId="0" applyFont="1" applyProtection="1"/>
    <xf numFmtId="0" fontId="5" fillId="0" borderId="2" xfId="0" applyNumberFormat="1" applyFont="1" applyFill="1" applyBorder="1" applyAlignment="1" applyProtection="1">
      <alignment horizontal="right"/>
    </xf>
    <xf numFmtId="0" fontId="0" fillId="0" borderId="0" xfId="0" applyFont="1" applyFill="1" applyBorder="1" applyAlignment="1" applyProtection="1"/>
    <xf numFmtId="0" fontId="0" fillId="0" borderId="1" xfId="0" applyFont="1" applyBorder="1" applyAlignment="1" applyProtection="1">
      <alignment horizontal="center"/>
    </xf>
    <xf numFmtId="0" fontId="0" fillId="0" borderId="0" xfId="0" applyFont="1" applyBorder="1" applyProtection="1"/>
    <xf numFmtId="0" fontId="0" fillId="0" borderId="6" xfId="0" applyFont="1" applyBorder="1" applyProtection="1"/>
    <xf numFmtId="0" fontId="0" fillId="0" borderId="0" xfId="0" applyFont="1" applyFill="1" applyBorder="1" applyAlignment="1" applyProtection="1">
      <alignment horizontal="right"/>
    </xf>
    <xf numFmtId="0" fontId="0" fillId="0" borderId="0" xfId="0" applyFont="1" applyFill="1" applyBorder="1" applyProtection="1"/>
    <xf numFmtId="0" fontId="0" fillId="0" borderId="2" xfId="0" applyFont="1" applyBorder="1" applyProtection="1"/>
    <xf numFmtId="0" fontId="5" fillId="0" borderId="6" xfId="0" applyNumberFormat="1" applyFont="1" applyFill="1" applyBorder="1" applyAlignment="1" applyProtection="1">
      <alignment horizontal="right"/>
    </xf>
    <xf numFmtId="0" fontId="0" fillId="0" borderId="0" xfId="0" applyFont="1" applyBorder="1" applyAlignment="1" applyProtection="1">
      <alignment horizontal="center"/>
    </xf>
    <xf numFmtId="0" fontId="0" fillId="0" borderId="4" xfId="0" applyFont="1" applyBorder="1" applyProtection="1"/>
    <xf numFmtId="0" fontId="0" fillId="0" borderId="5" xfId="0" applyFont="1" applyBorder="1" applyProtection="1"/>
    <xf numFmtId="0" fontId="0" fillId="13" borderId="0" xfId="0" applyFill="1" applyProtection="1"/>
    <xf numFmtId="0" fontId="11" fillId="0" borderId="1" xfId="0" applyFont="1" applyFill="1" applyBorder="1" applyAlignment="1" applyProtection="1">
      <alignment horizontal="center" vertical="center"/>
    </xf>
    <xf numFmtId="0" fontId="5" fillId="0" borderId="6" xfId="0" applyNumberFormat="1" applyFont="1" applyFill="1" applyBorder="1" applyAlignment="1" applyProtection="1">
      <alignment horizontal="center"/>
    </xf>
    <xf numFmtId="0" fontId="0" fillId="0" borderId="2" xfId="0" applyBorder="1" applyAlignment="1" applyProtection="1">
      <alignment horizontal="left"/>
    </xf>
    <xf numFmtId="1" fontId="5" fillId="0" borderId="6" xfId="0" applyNumberFormat="1" applyFont="1" applyFill="1" applyBorder="1" applyAlignment="1" applyProtection="1">
      <alignment horizontal="center"/>
    </xf>
    <xf numFmtId="172" fontId="5" fillId="0" borderId="1" xfId="0" applyNumberFormat="1" applyFont="1" applyFill="1" applyBorder="1" applyAlignment="1" applyProtection="1">
      <alignment horizontal="center"/>
    </xf>
    <xf numFmtId="171" fontId="5" fillId="0" borderId="1" xfId="0" applyNumberFormat="1" applyFont="1" applyFill="1" applyBorder="1" applyAlignment="1" applyProtection="1">
      <alignment horizontal="center"/>
    </xf>
    <xf numFmtId="2" fontId="5" fillId="17" borderId="3" xfId="0" applyNumberFormat="1" applyFont="1" applyFill="1" applyBorder="1" applyAlignment="1" applyProtection="1">
      <alignment horizontal="center"/>
      <protection locked="0"/>
    </xf>
    <xf numFmtId="2" fontId="0" fillId="17" borderId="3" xfId="0" applyNumberFormat="1" applyFont="1" applyFill="1" applyBorder="1" applyAlignment="1" applyProtection="1">
      <alignment horizontal="center"/>
      <protection locked="0"/>
    </xf>
    <xf numFmtId="172" fontId="5" fillId="17" borderId="3" xfId="0" applyNumberFormat="1" applyFont="1" applyFill="1" applyBorder="1" applyAlignment="1" applyProtection="1">
      <alignment horizontal="center"/>
      <protection locked="0"/>
    </xf>
    <xf numFmtId="172" fontId="12" fillId="18" borderId="3" xfId="0" applyNumberFormat="1" applyFont="1" applyFill="1" applyBorder="1" applyAlignment="1" applyProtection="1">
      <alignment horizontal="center"/>
      <protection hidden="1"/>
    </xf>
    <xf numFmtId="2" fontId="12" fillId="18" borderId="3" xfId="0" applyNumberFormat="1" applyFont="1" applyFill="1" applyBorder="1" applyAlignment="1" applyProtection="1">
      <alignment horizontal="center"/>
      <protection hidden="1"/>
    </xf>
    <xf numFmtId="2" fontId="7" fillId="18" borderId="3" xfId="0" applyNumberFormat="1" applyFont="1" applyFill="1" applyBorder="1" applyAlignment="1" applyProtection="1">
      <alignment horizontal="center"/>
      <protection hidden="1"/>
    </xf>
    <xf numFmtId="0" fontId="12" fillId="18" borderId="3" xfId="0" applyNumberFormat="1" applyFont="1" applyFill="1" applyBorder="1" applyAlignment="1" applyProtection="1">
      <alignment horizontal="center"/>
      <protection hidden="1"/>
    </xf>
    <xf numFmtId="0" fontId="7" fillId="18" borderId="3" xfId="0" applyFont="1" applyFill="1" applyBorder="1" applyAlignment="1" applyProtection="1">
      <alignment horizontal="center" vertical="center"/>
      <protection hidden="1"/>
    </xf>
    <xf numFmtId="2" fontId="5" fillId="0" borderId="3" xfId="0" applyNumberFormat="1" applyFont="1" applyFill="1" applyBorder="1" applyAlignment="1" applyProtection="1">
      <alignment horizontal="center"/>
      <protection hidden="1"/>
    </xf>
    <xf numFmtId="0" fontId="0" fillId="0" borderId="3" xfId="0" applyBorder="1" applyAlignment="1" applyProtection="1">
      <alignment horizontal="center"/>
      <protection hidden="1"/>
    </xf>
    <xf numFmtId="0" fontId="2" fillId="11" borderId="3" xfId="0" applyNumberFormat="1" applyFont="1" applyFill="1" applyBorder="1" applyAlignment="1" applyProtection="1">
      <alignment horizontal="center"/>
      <protection hidden="1"/>
    </xf>
    <xf numFmtId="2" fontId="5" fillId="12" borderId="3" xfId="0" applyNumberFormat="1" applyFont="1" applyFill="1" applyBorder="1" applyAlignment="1" applyProtection="1">
      <alignment horizontal="center"/>
      <protection hidden="1"/>
    </xf>
    <xf numFmtId="172" fontId="5" fillId="12" borderId="3" xfId="0" applyNumberFormat="1" applyFont="1" applyFill="1" applyBorder="1" applyAlignment="1" applyProtection="1">
      <alignment horizontal="center"/>
      <protection hidden="1"/>
    </xf>
    <xf numFmtId="0" fontId="0" fillId="0" borderId="1" xfId="0" applyBorder="1" applyAlignment="1" applyProtection="1">
      <alignment horizontal="center"/>
    </xf>
    <xf numFmtId="0" fontId="0" fillId="0" borderId="0" xfId="0" applyBorder="1" applyAlignment="1" applyProtection="1">
      <alignment horizontal="center"/>
    </xf>
    <xf numFmtId="0" fontId="0" fillId="0" borderId="2" xfId="0" applyBorder="1" applyAlignment="1" applyProtection="1">
      <alignment horizontal="center"/>
    </xf>
    <xf numFmtId="0" fontId="0" fillId="0" borderId="1" xfId="0" applyBorder="1" applyProtection="1"/>
    <xf numFmtId="0" fontId="0" fillId="0" borderId="0" xfId="0" applyAlignment="1" applyProtection="1">
      <alignment horizontal="right"/>
    </xf>
    <xf numFmtId="0" fontId="0" fillId="0" borderId="1" xfId="0" applyBorder="1" applyAlignment="1" applyProtection="1">
      <alignment horizontal="right"/>
    </xf>
    <xf numFmtId="0" fontId="0" fillId="0" borderId="4" xfId="0" applyBorder="1" applyProtection="1"/>
    <xf numFmtId="0" fontId="0" fillId="0" borderId="4" xfId="0" applyBorder="1" applyAlignment="1" applyProtection="1">
      <alignment horizontal="right"/>
    </xf>
    <xf numFmtId="0" fontId="13" fillId="0" borderId="0" xfId="0" applyFont="1" applyProtection="1"/>
    <xf numFmtId="0" fontId="13" fillId="0" borderId="0" xfId="0" applyFont="1" applyAlignment="1" applyProtection="1">
      <alignment horizontal="right"/>
    </xf>
    <xf numFmtId="0" fontId="14" fillId="0" borderId="0" xfId="0" applyFont="1" applyAlignment="1" applyProtection="1">
      <alignment horizontal="center"/>
    </xf>
    <xf numFmtId="1" fontId="0" fillId="0" borderId="3" xfId="0" applyNumberFormat="1" applyBorder="1" applyAlignment="1" applyProtection="1">
      <alignment horizontal="center"/>
      <protection hidden="1"/>
    </xf>
    <xf numFmtId="1" fontId="0" fillId="0" borderId="3" xfId="0" applyNumberFormat="1" applyBorder="1" applyProtection="1">
      <protection hidden="1"/>
    </xf>
    <xf numFmtId="1" fontId="7" fillId="18" borderId="3" xfId="0" applyNumberFormat="1" applyFont="1" applyFill="1" applyBorder="1" applyProtection="1">
      <protection hidden="1"/>
    </xf>
    <xf numFmtId="0" fontId="0" fillId="0" borderId="0" xfId="0" applyAlignment="1">
      <alignment wrapText="1"/>
    </xf>
    <xf numFmtId="0" fontId="0" fillId="0" borderId="0" xfId="0" applyBorder="1" applyAlignment="1">
      <alignment horizontal="right"/>
    </xf>
    <xf numFmtId="0" fontId="0" fillId="0" borderId="0" xfId="0" applyAlignment="1">
      <alignment vertical="top" wrapText="1"/>
    </xf>
    <xf numFmtId="0" fontId="0" fillId="0" borderId="0" xfId="0" applyAlignment="1">
      <alignment vertical="center" wrapText="1"/>
    </xf>
    <xf numFmtId="0" fontId="15" fillId="0" borderId="7" xfId="0" applyFont="1" applyBorder="1" applyAlignment="1" applyProtection="1">
      <alignment horizontal="center"/>
    </xf>
    <xf numFmtId="0" fontId="15" fillId="0" borderId="8" xfId="0" applyFont="1" applyBorder="1" applyAlignment="1" applyProtection="1">
      <alignment horizontal="center"/>
    </xf>
    <xf numFmtId="0" fontId="15" fillId="0" borderId="9" xfId="0" applyFont="1" applyBorder="1" applyAlignment="1" applyProtection="1">
      <alignment horizontal="center"/>
    </xf>
    <xf numFmtId="0" fontId="13" fillId="0" borderId="5" xfId="0" applyFont="1" applyBorder="1" applyAlignment="1" applyProtection="1">
      <protection locked="0"/>
    </xf>
    <xf numFmtId="0" fontId="13" fillId="0" borderId="7" xfId="0" applyFont="1" applyBorder="1" applyAlignment="1" applyProtection="1">
      <alignment vertical="top" wrapText="1"/>
      <protection locked="0"/>
    </xf>
    <xf numFmtId="0" fontId="13" fillId="0" borderId="8" xfId="0" applyFont="1" applyBorder="1" applyAlignment="1" applyProtection="1">
      <alignment vertical="top" wrapText="1"/>
      <protection locked="0"/>
    </xf>
    <xf numFmtId="0" fontId="13" fillId="0" borderId="9" xfId="0" applyFont="1" applyBorder="1" applyAlignment="1" applyProtection="1">
      <alignment vertical="top" wrapText="1"/>
      <protection locked="0"/>
    </xf>
    <xf numFmtId="0" fontId="13" fillId="0" borderId="1" xfId="0" applyFont="1" applyBorder="1" applyAlignment="1" applyProtection="1">
      <alignment vertical="top" wrapText="1"/>
      <protection locked="0"/>
    </xf>
    <xf numFmtId="0" fontId="13" fillId="0" borderId="0" xfId="0" applyFont="1" applyBorder="1" applyAlignment="1" applyProtection="1">
      <alignment vertical="top" wrapText="1"/>
      <protection locked="0"/>
    </xf>
    <xf numFmtId="0" fontId="13" fillId="0" borderId="2" xfId="0" applyFont="1" applyBorder="1" applyAlignment="1" applyProtection="1">
      <alignment vertical="top" wrapText="1"/>
      <protection locked="0"/>
    </xf>
    <xf numFmtId="0" fontId="13" fillId="0" borderId="4" xfId="0" applyFont="1" applyBorder="1" applyAlignment="1" applyProtection="1">
      <alignment vertical="top" wrapText="1"/>
      <protection locked="0"/>
    </xf>
    <xf numFmtId="0" fontId="13" fillId="0" borderId="5" xfId="0" applyFont="1" applyBorder="1" applyAlignment="1" applyProtection="1">
      <alignment vertical="top" wrapText="1"/>
      <protection locked="0"/>
    </xf>
    <xf numFmtId="0" fontId="13" fillId="0" borderId="6" xfId="0" applyFont="1" applyBorder="1" applyAlignment="1" applyProtection="1">
      <alignment vertical="top" wrapText="1"/>
      <protection locked="0"/>
    </xf>
    <xf numFmtId="14" fontId="13" fillId="0" borderId="5" xfId="0" applyNumberFormat="1" applyFont="1" applyBorder="1" applyAlignment="1" applyProtection="1">
      <alignment horizontal="center"/>
    </xf>
    <xf numFmtId="0" fontId="13" fillId="0" borderId="5" xfId="0" applyFont="1" applyBorder="1" applyAlignment="1" applyProtection="1">
      <alignment horizontal="center"/>
    </xf>
    <xf numFmtId="0" fontId="0" fillId="0" borderId="0" xfId="0" applyAlignment="1">
      <alignment wrapText="1"/>
    </xf>
    <xf numFmtId="0" fontId="3" fillId="0" borderId="7" xfId="0" applyFont="1" applyBorder="1" applyAlignment="1">
      <alignment horizontal="center"/>
    </xf>
    <xf numFmtId="0" fontId="3" fillId="0" borderId="8" xfId="0" applyFont="1" applyBorder="1" applyAlignment="1">
      <alignment horizontal="center"/>
    </xf>
    <xf numFmtId="0" fontId="3" fillId="0" borderId="9" xfId="0" applyFont="1" applyBorder="1" applyAlignment="1">
      <alignment horizontal="center"/>
    </xf>
    <xf numFmtId="0" fontId="0" fillId="0" borderId="0" xfId="0" applyBorder="1" applyAlignment="1">
      <alignment horizontal="right"/>
    </xf>
    <xf numFmtId="0" fontId="0" fillId="0" borderId="1" xfId="0" applyFill="1" applyBorder="1" applyAlignment="1">
      <alignment horizontal="right"/>
    </xf>
    <xf numFmtId="0" fontId="0" fillId="0" borderId="0" xfId="0" applyFill="1" applyBorder="1" applyAlignment="1">
      <alignment horizontal="right"/>
    </xf>
    <xf numFmtId="0" fontId="4" fillId="0" borderId="5" xfId="0" applyFont="1" applyBorder="1" applyAlignment="1" applyProtection="1">
      <protection locked="0"/>
    </xf>
    <xf numFmtId="0" fontId="4" fillId="0" borderId="7" xfId="0" applyFont="1" applyBorder="1" applyAlignment="1" applyProtection="1">
      <alignment vertical="top" wrapText="1"/>
      <protection locked="0"/>
    </xf>
    <xf numFmtId="0" fontId="4" fillId="0" borderId="8" xfId="0" applyFont="1" applyBorder="1" applyAlignment="1" applyProtection="1">
      <alignment vertical="top" wrapText="1"/>
      <protection locked="0"/>
    </xf>
    <xf numFmtId="0" fontId="4" fillId="0" borderId="9" xfId="0" applyFont="1" applyBorder="1" applyAlignment="1" applyProtection="1">
      <alignment vertical="top" wrapText="1"/>
      <protection locked="0"/>
    </xf>
    <xf numFmtId="0" fontId="4" fillId="0" borderId="1" xfId="0" applyFont="1" applyBorder="1" applyAlignment="1" applyProtection="1">
      <alignment vertical="top" wrapText="1"/>
      <protection locked="0"/>
    </xf>
    <xf numFmtId="0" fontId="4" fillId="0" borderId="0" xfId="0" applyFont="1" applyBorder="1" applyAlignment="1" applyProtection="1">
      <alignment vertical="top" wrapText="1"/>
      <protection locked="0"/>
    </xf>
    <xf numFmtId="0" fontId="4" fillId="0" borderId="2" xfId="0" applyFont="1" applyBorder="1" applyAlignment="1" applyProtection="1">
      <alignment vertical="top" wrapText="1"/>
      <protection locked="0"/>
    </xf>
    <xf numFmtId="0" fontId="4" fillId="0" borderId="4" xfId="0" applyFont="1" applyBorder="1" applyAlignment="1" applyProtection="1">
      <alignment vertical="top" wrapText="1"/>
      <protection locked="0"/>
    </xf>
    <xf numFmtId="0" fontId="4" fillId="0" borderId="5" xfId="0" applyFont="1" applyBorder="1" applyAlignment="1" applyProtection="1">
      <alignment vertical="top" wrapText="1"/>
      <protection locked="0"/>
    </xf>
    <xf numFmtId="0" fontId="4" fillId="0" borderId="6" xfId="0" applyFont="1" applyBorder="1" applyAlignment="1" applyProtection="1">
      <alignment vertical="top" wrapText="1"/>
      <protection locked="0"/>
    </xf>
    <xf numFmtId="14" fontId="4" fillId="0" borderId="5" xfId="0" applyNumberFormat="1" applyFont="1" applyBorder="1" applyAlignment="1" applyProtection="1">
      <alignment horizontal="center"/>
    </xf>
    <xf numFmtId="0" fontId="4" fillId="0" borderId="5" xfId="0" applyFont="1" applyBorder="1" applyAlignment="1" applyProtection="1">
      <alignment horizontal="center"/>
    </xf>
    <xf numFmtId="0" fontId="6" fillId="0" borderId="7" xfId="0" applyNumberFormat="1" applyFont="1" applyFill="1" applyBorder="1" applyAlignment="1" applyProtection="1">
      <alignment horizontal="center"/>
    </xf>
    <xf numFmtId="0" fontId="6" fillId="0" borderId="8" xfId="0" applyNumberFormat="1" applyFont="1" applyFill="1" applyBorder="1" applyAlignment="1" applyProtection="1">
      <alignment horizontal="center"/>
    </xf>
    <xf numFmtId="0" fontId="6" fillId="0" borderId="9" xfId="0" applyNumberFormat="1" applyFont="1" applyFill="1" applyBorder="1" applyAlignment="1" applyProtection="1">
      <alignment horizontal="center"/>
    </xf>
    <xf numFmtId="0" fontId="0" fillId="0" borderId="8" xfId="0" applyBorder="1" applyAlignment="1">
      <alignment horizontal="center"/>
    </xf>
    <xf numFmtId="0" fontId="0" fillId="0" borderId="9" xfId="0" applyBorder="1" applyAlignment="1">
      <alignment horizontal="center"/>
    </xf>
    <xf numFmtId="0" fontId="0" fillId="0" borderId="0" xfId="0" applyAlignment="1">
      <alignment horizontal="left" vertical="top" wrapText="1"/>
    </xf>
    <xf numFmtId="0" fontId="0" fillId="0" borderId="0" xfId="0" applyAlignment="1">
      <alignment horizontal="left" wrapText="1"/>
    </xf>
    <xf numFmtId="0" fontId="0" fillId="0" borderId="0" xfId="0" applyAlignment="1">
      <alignment vertical="top" wrapText="1"/>
    </xf>
    <xf numFmtId="0" fontId="0" fillId="0" borderId="8" xfId="0" applyBorder="1" applyAlignment="1" applyProtection="1">
      <alignment horizontal="center"/>
    </xf>
    <xf numFmtId="0" fontId="0" fillId="0" borderId="9" xfId="0" applyBorder="1" applyAlignment="1" applyProtection="1">
      <alignment horizontal="center"/>
    </xf>
    <xf numFmtId="0" fontId="15" fillId="0" borderId="7" xfId="0" applyFont="1" applyFill="1" applyBorder="1" applyAlignment="1" applyProtection="1">
      <alignment horizontal="center"/>
    </xf>
    <xf numFmtId="0" fontId="15" fillId="0" borderId="8" xfId="0" applyFont="1" applyFill="1" applyBorder="1" applyAlignment="1" applyProtection="1">
      <alignment horizontal="center"/>
    </xf>
    <xf numFmtId="0" fontId="15" fillId="0" borderId="9" xfId="0" applyFont="1" applyFill="1" applyBorder="1" applyAlignment="1" applyProtection="1">
      <alignment horizontal="center"/>
    </xf>
    <xf numFmtId="0" fontId="0" fillId="0" borderId="0" xfId="0" applyAlignment="1">
      <alignment vertical="center" wrapText="1"/>
    </xf>
    <xf numFmtId="0" fontId="4" fillId="0" borderId="5" xfId="0" applyFont="1" applyBorder="1" applyAlignment="1" applyProtection="1">
      <alignment horizontal="center"/>
      <protection locked="0"/>
    </xf>
    <xf numFmtId="0" fontId="4" fillId="0" borderId="10" xfId="0" applyFont="1" applyBorder="1" applyAlignment="1" applyProtection="1">
      <alignment horizontal="center"/>
      <protection locked="0"/>
    </xf>
    <xf numFmtId="0" fontId="5" fillId="0" borderId="7" xfId="0" applyNumberFormat="1" applyFont="1" applyFill="1" applyBorder="1" applyAlignment="1" applyProtection="1">
      <alignment horizontal="center"/>
    </xf>
    <xf numFmtId="0" fontId="5" fillId="0" borderId="8" xfId="0" applyNumberFormat="1" applyFont="1" applyFill="1" applyBorder="1" applyAlignment="1" applyProtection="1">
      <alignment horizontal="center"/>
    </xf>
    <xf numFmtId="0" fontId="5" fillId="0" borderId="9" xfId="0" applyNumberFormat="1" applyFont="1" applyFill="1" applyBorder="1" applyAlignment="1" applyProtection="1">
      <alignment horizontal="center"/>
    </xf>
    <xf numFmtId="0" fontId="0" fillId="0" borderId="7" xfId="0" applyFont="1" applyBorder="1" applyAlignment="1" applyProtection="1">
      <alignment horizontal="center"/>
    </xf>
    <xf numFmtId="0" fontId="0" fillId="0" borderId="8" xfId="0" applyFont="1" applyBorder="1" applyAlignment="1" applyProtection="1">
      <alignment horizontal="center"/>
    </xf>
    <xf numFmtId="0" fontId="0" fillId="0" borderId="9" xfId="0" applyFont="1" applyBorder="1" applyAlignment="1" applyProtection="1">
      <alignment horizontal="center"/>
    </xf>
    <xf numFmtId="0" fontId="0" fillId="0" borderId="7" xfId="0" applyFill="1" applyBorder="1" applyAlignment="1" applyProtection="1">
      <alignment horizontal="center"/>
    </xf>
    <xf numFmtId="0" fontId="0" fillId="0" borderId="8" xfId="0" applyFont="1" applyFill="1" applyBorder="1" applyAlignment="1" applyProtection="1">
      <alignment horizontal="center"/>
    </xf>
    <xf numFmtId="0" fontId="0" fillId="0" borderId="9" xfId="0" applyFont="1" applyFill="1" applyBorder="1" applyAlignment="1" applyProtection="1">
      <alignment horizontal="center"/>
    </xf>
    <xf numFmtId="0" fontId="9" fillId="21" borderId="2" xfId="0" applyFont="1" applyFill="1" applyBorder="1" applyAlignment="1" applyProtection="1">
      <alignment horizontal="center"/>
    </xf>
    <xf numFmtId="0" fontId="9" fillId="21" borderId="0" xfId="0" applyFont="1" applyFill="1" applyBorder="1" applyAlignment="1" applyProtection="1">
      <alignment horizontal="center"/>
    </xf>
    <xf numFmtId="0" fontId="9" fillId="23" borderId="0" xfId="0" applyFont="1" applyFill="1" applyBorder="1" applyAlignment="1" applyProtection="1">
      <alignment horizontal="center"/>
    </xf>
    <xf numFmtId="0" fontId="9" fillId="22" borderId="0" xfId="0" applyFont="1" applyFill="1" applyBorder="1" applyAlignment="1" applyProtection="1">
      <alignment horizontal="center"/>
    </xf>
    <xf numFmtId="0" fontId="9" fillId="22" borderId="1" xfId="0" applyFont="1" applyFill="1" applyBorder="1" applyAlignment="1" applyProtection="1">
      <alignment horizontal="center"/>
    </xf>
    <xf numFmtId="0" fontId="17" fillId="0" borderId="6" xfId="0" applyFont="1" applyBorder="1" applyAlignment="1" applyProtection="1">
      <alignment horizontal="center"/>
    </xf>
    <xf numFmtId="0" fontId="17" fillId="0" borderId="5" xfId="0" applyFont="1" applyBorder="1" applyAlignment="1" applyProtection="1">
      <alignment horizontal="center"/>
    </xf>
    <xf numFmtId="0" fontId="17" fillId="0" borderId="4" xfId="0" applyFont="1" applyBorder="1" applyAlignment="1" applyProtection="1">
      <alignment horizontal="center"/>
    </xf>
    <xf numFmtId="0" fontId="0" fillId="23" borderId="9" xfId="0" applyFill="1" applyBorder="1" applyAlignment="1" applyProtection="1">
      <alignment horizontal="center"/>
    </xf>
    <xf numFmtId="0" fontId="0" fillId="23" borderId="8" xfId="0" applyFill="1" applyBorder="1" applyAlignment="1" applyProtection="1">
      <alignment horizontal="center"/>
    </xf>
    <xf numFmtId="0" fontId="0" fillId="23" borderId="7" xfId="0" applyFill="1" applyBorder="1" applyAlignment="1" applyProtection="1">
      <alignment horizontal="center"/>
    </xf>
    <xf numFmtId="0" fontId="0" fillId="23" borderId="2" xfId="0" applyFill="1" applyBorder="1" applyAlignment="1" applyProtection="1">
      <alignment horizontal="center"/>
    </xf>
    <xf numFmtId="0" fontId="0" fillId="23" borderId="0" xfId="0" applyFill="1" applyBorder="1" applyAlignment="1" applyProtection="1">
      <alignment horizontal="center"/>
    </xf>
    <xf numFmtId="0" fontId="0" fillId="23" borderId="1" xfId="0" applyFill="1" applyBorder="1" applyAlignment="1" applyProtection="1">
      <alignment horizontal="center"/>
    </xf>
    <xf numFmtId="0" fontId="0" fillId="0" borderId="0" xfId="0"/>
    <xf numFmtId="0" fontId="0" fillId="0" borderId="0" xfId="0" applyAlignment="1">
      <alignment horizontal="center"/>
    </xf>
    <xf numFmtId="0" fontId="9" fillId="0" borderId="3" xfId="0" applyFont="1" applyBorder="1" applyAlignment="1">
      <alignment horizontal="center"/>
    </xf>
    <xf numFmtId="0" fontId="0" fillId="0" borderId="3" xfId="0" applyBorder="1" applyAlignment="1">
      <alignment horizontal="center"/>
    </xf>
    <xf numFmtId="0" fontId="0" fillId="17" borderId="3" xfId="0" applyFill="1" applyBorder="1" applyAlignment="1" applyProtection="1">
      <alignment horizontal="center"/>
      <protection locked="0"/>
    </xf>
    <xf numFmtId="0" fontId="0" fillId="13" borderId="0" xfId="0" applyFill="1" applyProtection="1"/>
    <xf numFmtId="0" fontId="0" fillId="0" borderId="0" xfId="0" applyProtection="1"/>
    <xf numFmtId="0" fontId="0" fillId="0" borderId="7" xfId="0" applyBorder="1" applyAlignment="1" applyProtection="1">
      <alignment horizontal="right"/>
    </xf>
    <xf numFmtId="0" fontId="0" fillId="0" borderId="8" xfId="0" applyBorder="1" applyAlignment="1" applyProtection="1">
      <alignment horizontal="center"/>
    </xf>
    <xf numFmtId="0" fontId="0" fillId="0" borderId="8" xfId="0" applyBorder="1" applyAlignment="1" applyProtection="1">
      <alignment horizontal="right"/>
    </xf>
    <xf numFmtId="0" fontId="0" fillId="0" borderId="8" xfId="0" applyBorder="1" applyProtection="1"/>
    <xf numFmtId="0" fontId="0" fillId="0" borderId="9" xfId="0" applyBorder="1" applyAlignment="1" applyProtection="1">
      <alignment horizontal="center"/>
    </xf>
    <xf numFmtId="0" fontId="0" fillId="0" borderId="1" xfId="0" applyBorder="1" applyAlignment="1" applyProtection="1">
      <alignment horizontal="right"/>
    </xf>
    <xf numFmtId="0" fontId="0" fillId="0" borderId="0" xfId="0" applyBorder="1" applyAlignment="1" applyProtection="1">
      <alignment horizontal="center"/>
    </xf>
    <xf numFmtId="0" fontId="0" fillId="0" borderId="0" xfId="0" applyBorder="1" applyAlignment="1" applyProtection="1">
      <alignment horizontal="right"/>
    </xf>
    <xf numFmtId="0" fontId="0" fillId="0" borderId="0" xfId="0" applyAlignment="1" applyProtection="1">
      <alignment horizontal="center"/>
    </xf>
    <xf numFmtId="0" fontId="0" fillId="0" borderId="2" xfId="0" applyBorder="1" applyAlignment="1" applyProtection="1">
      <alignment horizontal="center"/>
    </xf>
    <xf numFmtId="0" fontId="0" fillId="0" borderId="0" xfId="0" applyAlignment="1" applyProtection="1">
      <alignment horizontal="right"/>
    </xf>
    <xf numFmtId="0" fontId="0" fillId="0" borderId="0" xfId="0" applyAlignment="1" applyProtection="1"/>
    <xf numFmtId="0" fontId="0" fillId="20" borderId="3" xfId="0" applyFill="1" applyBorder="1" applyAlignment="1" applyProtection="1">
      <alignment horizontal="center"/>
      <protection locked="0"/>
    </xf>
    <xf numFmtId="0" fontId="0" fillId="16" borderId="3" xfId="0" applyFill="1" applyBorder="1" applyAlignment="1" applyProtection="1">
      <alignment horizontal="center"/>
      <protection locked="0"/>
    </xf>
    <xf numFmtId="0" fontId="9" fillId="0" borderId="0" xfId="0" applyFont="1" applyAlignment="1" applyProtection="1">
      <alignment horizontal="left"/>
    </xf>
    <xf numFmtId="0" fontId="9" fillId="21" borderId="3" xfId="0" applyFont="1" applyFill="1" applyBorder="1" applyAlignment="1" applyProtection="1">
      <alignment horizontal="center"/>
    </xf>
    <xf numFmtId="0" fontId="9" fillId="0" borderId="0" xfId="0" applyFont="1" applyFill="1" applyBorder="1" applyAlignment="1" applyProtection="1">
      <alignment horizontal="center"/>
    </xf>
    <xf numFmtId="2" fontId="9" fillId="21" borderId="3" xfId="0" applyNumberFormat="1" applyFont="1" applyFill="1" applyBorder="1" applyAlignment="1" applyProtection="1">
      <alignment horizontal="center"/>
    </xf>
    <xf numFmtId="0" fontId="0" fillId="22" borderId="4" xfId="0" applyFill="1" applyBorder="1" applyAlignment="1" applyProtection="1">
      <alignment horizontal="right"/>
    </xf>
    <xf numFmtId="0" fontId="0" fillId="22" borderId="5" xfId="0" applyFill="1" applyBorder="1" applyAlignment="1" applyProtection="1">
      <alignment horizontal="left"/>
    </xf>
    <xf numFmtId="2" fontId="18" fillId="23" borderId="4" xfId="0" applyNumberFormat="1" applyFont="1" applyFill="1" applyBorder="1" applyAlignment="1" applyProtection="1"/>
    <xf numFmtId="2" fontId="18" fillId="23" borderId="5" xfId="0" applyNumberFormat="1" applyFont="1" applyFill="1" applyBorder="1" applyAlignment="1" applyProtection="1"/>
    <xf numFmtId="2" fontId="18" fillId="22" borderId="4" xfId="0" applyNumberFormat="1" applyFont="1" applyFill="1" applyBorder="1" applyAlignment="1" applyProtection="1"/>
    <xf numFmtId="0" fontId="0" fillId="23" borderId="4" xfId="0" applyFill="1" applyBorder="1" applyAlignment="1" applyProtection="1">
      <alignment horizontal="right"/>
    </xf>
    <xf numFmtId="0" fontId="0" fillId="23" borderId="5" xfId="0" applyFill="1" applyBorder="1" applyAlignment="1" applyProtection="1">
      <alignment horizontal="left"/>
    </xf>
    <xf numFmtId="0" fontId="0" fillId="21" borderId="5" xfId="0" applyFill="1" applyBorder="1" applyAlignment="1" applyProtection="1">
      <alignment horizontal="center"/>
    </xf>
    <xf numFmtId="0" fontId="0" fillId="21" borderId="6" xfId="0" applyFill="1" applyBorder="1" applyAlignment="1" applyProtection="1">
      <alignment horizontal="center"/>
    </xf>
    <xf numFmtId="2" fontId="18" fillId="21" borderId="4" xfId="0" applyNumberFormat="1" applyFont="1" applyFill="1" applyBorder="1" applyAlignment="1" applyProtection="1"/>
    <xf numFmtId="0" fontId="18" fillId="21" borderId="5" xfId="0" applyFont="1" applyFill="1" applyBorder="1" applyAlignment="1" applyProtection="1"/>
    <xf numFmtId="2" fontId="18" fillId="22" borderId="5" xfId="0" applyNumberFormat="1" applyFont="1" applyFill="1" applyBorder="1" applyAlignment="1" applyProtection="1"/>
    <xf numFmtId="0" fontId="18" fillId="21" borderId="6" xfId="0" applyFont="1" applyFill="1" applyBorder="1" applyAlignment="1" applyProtection="1"/>
    <xf numFmtId="0" fontId="9" fillId="23" borderId="0" xfId="0" applyFont="1" applyFill="1" applyBorder="1" applyProtection="1"/>
    <xf numFmtId="0" fontId="0" fillId="23" borderId="5" xfId="0" applyFill="1" applyBorder="1" applyProtection="1"/>
    <xf numFmtId="0" fontId="0" fillId="21" borderId="4" xfId="0" applyFill="1" applyBorder="1" applyAlignment="1" applyProtection="1">
      <alignment horizontal="right"/>
    </xf>
    <xf numFmtId="0" fontId="11" fillId="0" borderId="0" xfId="0" applyFont="1" applyFill="1" applyBorder="1" applyProtection="1"/>
    <xf numFmtId="2" fontId="5" fillId="0" borderId="0" xfId="0" applyNumberFormat="1" applyFont="1" applyFill="1" applyBorder="1" applyAlignment="1" applyProtection="1">
      <alignment horizontal="center"/>
      <protection locked="0"/>
    </xf>
    <xf numFmtId="172" fontId="5" fillId="0" borderId="0" xfId="0" applyNumberFormat="1" applyFont="1" applyFill="1" applyBorder="1" applyAlignment="1" applyProtection="1">
      <alignment horizontal="center"/>
      <protection locked="0"/>
    </xf>
    <xf numFmtId="0" fontId="11" fillId="0" borderId="0" xfId="0" applyFont="1" applyFill="1" applyBorder="1" applyAlignment="1" applyProtection="1">
      <alignment horizontal="left"/>
    </xf>
    <xf numFmtId="2" fontId="5" fillId="0" borderId="0" xfId="0" applyNumberFormat="1" applyFont="1" applyFill="1" applyBorder="1" applyAlignment="1" applyProtection="1">
      <alignment horizontal="center"/>
      <protection hidden="1"/>
    </xf>
    <xf numFmtId="1" fontId="5" fillId="0" borderId="0" xfId="0" applyNumberFormat="1" applyFont="1" applyFill="1" applyBorder="1" applyAlignment="1" applyProtection="1">
      <alignment horizontal="center"/>
    </xf>
    <xf numFmtId="172" fontId="5" fillId="0" borderId="0" xfId="0" applyNumberFormat="1" applyFont="1" applyFill="1" applyBorder="1" applyAlignment="1" applyProtection="1">
      <alignment horizontal="center"/>
      <protection hidden="1"/>
    </xf>
    <xf numFmtId="0" fontId="11" fillId="13" borderId="0" xfId="0" applyFont="1" applyFill="1" applyProtection="1"/>
    <xf numFmtId="0" fontId="16" fillId="13" borderId="0" xfId="0" applyFont="1" applyFill="1" applyProtection="1"/>
    <xf numFmtId="0" fontId="20" fillId="2" borderId="0" xfId="0" applyFont="1" applyFill="1" applyProtection="1"/>
    <xf numFmtId="0" fontId="16" fillId="13" borderId="0" xfId="0" applyFont="1" applyFill="1"/>
    <xf numFmtId="0" fontId="20" fillId="2" borderId="0" xfId="0" applyFont="1" applyFill="1"/>
    <xf numFmtId="0" fontId="19" fillId="0" borderId="0" xfId="0" applyFont="1"/>
    <xf numFmtId="0" fontId="16" fillId="13" borderId="0" xfId="0" applyFont="1" applyFill="1" applyAlignment="1">
      <alignment horizontal="left"/>
    </xf>
    <xf numFmtId="0" fontId="0" fillId="0" borderId="0" xfId="0" applyFill="1" applyBorder="1" applyAlignment="1" applyProtection="1">
      <alignment horizontal="center"/>
    </xf>
    <xf numFmtId="0" fontId="9" fillId="0" borderId="0" xfId="0" applyFont="1" applyFill="1" applyBorder="1" applyAlignment="1" applyProtection="1">
      <alignment horizontal="left"/>
    </xf>
    <xf numFmtId="0" fontId="0" fillId="0" borderId="0" xfId="0" applyFill="1" applyBorder="1" applyAlignment="1" applyProtection="1"/>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5" fillId="0" borderId="7" xfId="0" applyFont="1" applyBorder="1" applyAlignment="1">
      <alignment horizontal="center"/>
    </xf>
    <xf numFmtId="0" fontId="15" fillId="0" borderId="8" xfId="0" applyFont="1" applyBorder="1" applyAlignment="1">
      <alignment horizontal="center"/>
    </xf>
    <xf numFmtId="0" fontId="15" fillId="0" borderId="9" xfId="0" applyFont="1" applyBorder="1" applyAlignment="1">
      <alignment horizontal="center"/>
    </xf>
    <xf numFmtId="0" fontId="9" fillId="0" borderId="0" xfId="0" applyFont="1" applyFill="1" applyBorder="1" applyAlignment="1">
      <alignment horizontal="center"/>
    </xf>
    <xf numFmtId="0" fontId="9" fillId="0" borderId="0" xfId="0" applyFont="1" applyBorder="1" applyAlignment="1">
      <alignment horizontal="right" indent="1"/>
    </xf>
    <xf numFmtId="0" fontId="0" fillId="0" borderId="11" xfId="0" applyBorder="1" applyAlignment="1">
      <alignment horizontal="center"/>
    </xf>
    <xf numFmtId="0" fontId="0" fillId="0" borderId="12" xfId="0" applyBorder="1" applyAlignment="1">
      <alignment horizontal="center"/>
    </xf>
    <xf numFmtId="0" fontId="0" fillId="24" borderId="3" xfId="0" applyFill="1" applyBorder="1" applyAlignment="1" applyProtection="1">
      <alignment horizontal="center"/>
      <protection locked="0"/>
    </xf>
    <xf numFmtId="0" fontId="8" fillId="19" borderId="3" xfId="0" applyFont="1" applyFill="1" applyBorder="1" applyAlignment="1">
      <alignment horizontal="center"/>
    </xf>
    <xf numFmtId="0" fontId="0" fillId="0" borderId="4" xfId="0" applyBorder="1" applyAlignment="1">
      <alignment horizontal="right"/>
    </xf>
    <xf numFmtId="0" fontId="0" fillId="0" borderId="5" xfId="0" applyBorder="1" applyAlignment="1">
      <alignment horizontal="right"/>
    </xf>
    <xf numFmtId="0" fontId="0" fillId="0" borderId="5" xfId="0" applyBorder="1" applyAlignment="1">
      <alignment horizontal="center"/>
    </xf>
    <xf numFmtId="0" fontId="0" fillId="0" borderId="6" xfId="0" applyBorder="1" applyAlignment="1">
      <alignment horizontal="center"/>
    </xf>
    <xf numFmtId="0" fontId="8" fillId="25" borderId="3" xfId="0" applyFont="1" applyFill="1" applyBorder="1" applyAlignment="1">
      <alignment horizontal="center"/>
    </xf>
    <xf numFmtId="0" fontId="8" fillId="13" borderId="3" xfId="0" applyFont="1" applyFill="1" applyBorder="1" applyAlignment="1">
      <alignment horizontal="center"/>
    </xf>
    <xf numFmtId="0" fontId="18" fillId="26" borderId="3" xfId="0" applyFont="1" applyFill="1" applyBorder="1" applyAlignment="1">
      <alignment horizontal="center"/>
    </xf>
    <xf numFmtId="0" fontId="9" fillId="26" borderId="3" xfId="0" applyFont="1" applyFill="1" applyBorder="1" applyAlignment="1">
      <alignment horizontal="center"/>
    </xf>
    <xf numFmtId="0" fontId="15" fillId="0" borderId="1" xfId="0" applyFont="1" applyBorder="1" applyAlignment="1">
      <alignment horizontal="center" vertical="center"/>
    </xf>
    <xf numFmtId="0" fontId="15" fillId="0" borderId="0" xfId="0" applyFont="1" applyBorder="1" applyAlignment="1">
      <alignment horizontal="center" vertical="center"/>
    </xf>
    <xf numFmtId="0" fontId="15" fillId="0" borderId="2" xfId="0" applyFont="1" applyBorder="1" applyAlignment="1">
      <alignment horizontal="center" vertical="center"/>
    </xf>
    <xf numFmtId="0" fontId="15" fillId="0" borderId="0" xfId="0" applyFont="1" applyBorder="1" applyAlignment="1">
      <alignment horizontal="center"/>
    </xf>
    <xf numFmtId="0" fontId="9" fillId="0" borderId="1" xfId="0" applyFont="1" applyBorder="1" applyAlignment="1">
      <alignment horizontal="right"/>
    </xf>
    <xf numFmtId="0" fontId="9" fillId="14" borderId="3" xfId="0" applyFont="1" applyFill="1" applyBorder="1" applyAlignment="1" applyProtection="1">
      <alignment horizontal="center"/>
      <protection locked="0"/>
    </xf>
    <xf numFmtId="0" fontId="9" fillId="27" borderId="3" xfId="0" applyFont="1" applyFill="1" applyBorder="1" applyAlignment="1" applyProtection="1">
      <alignment horizontal="center"/>
      <protection locked="0"/>
    </xf>
    <xf numFmtId="0" fontId="9" fillId="28" borderId="3" xfId="0" applyFont="1" applyFill="1" applyBorder="1" applyAlignment="1" applyProtection="1">
      <alignment horizontal="center"/>
      <protection locked="0"/>
    </xf>
    <xf numFmtId="0" fontId="9" fillId="15" borderId="3" xfId="0" applyFont="1" applyFill="1" applyBorder="1" applyAlignment="1" applyProtection="1">
      <alignment horizontal="center"/>
      <protection locked="0"/>
    </xf>
    <xf numFmtId="0" fontId="11" fillId="0" borderId="0" xfId="0" applyFont="1" applyFill="1" applyBorder="1" applyAlignment="1">
      <alignment vertical="center"/>
    </xf>
    <xf numFmtId="0" fontId="11" fillId="0" borderId="0" xfId="0" applyFont="1" applyFill="1" applyBorder="1" applyAlignment="1">
      <alignment horizontal="right" vertical="center" indent="1"/>
    </xf>
    <xf numFmtId="0" fontId="0" fillId="0" borderId="0" xfId="0" applyBorder="1" applyAlignment="1">
      <alignment horizontal="left"/>
    </xf>
  </cellXfs>
  <cellStyles count="1">
    <cellStyle name="Normal" xfId="0" builtinId="0"/>
  </cellStyles>
  <dxfs count="4">
    <dxf>
      <font>
        <strike val="0"/>
        <color theme="0"/>
      </font>
      <fill>
        <patternFill patternType="none">
          <bgColor auto="1"/>
        </patternFill>
      </fill>
    </dxf>
    <dxf>
      <font>
        <strike val="0"/>
        <color theme="0"/>
      </font>
      <fill>
        <patternFill patternType="none">
          <bgColor auto="1"/>
        </patternFill>
      </fill>
    </dxf>
    <dxf>
      <font>
        <color theme="0"/>
      </font>
      <fill>
        <patternFill>
          <bgColor rgb="FFFF0000"/>
        </patternFill>
      </fill>
    </dxf>
    <dxf>
      <font>
        <color theme="0"/>
      </font>
      <fill>
        <patternFill>
          <bgColor rgb="FF00B050"/>
        </patternFill>
      </fill>
    </dxf>
  </dxfs>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8" Type="http://schemas.openxmlformats.org/officeDocument/2006/relationships/hyperlink" Target="#'Ohms Law Calc'!D7"/><Relationship Id="rId3" Type="http://schemas.openxmlformats.org/officeDocument/2006/relationships/image" Target="../media/image2.png"/><Relationship Id="rId7" Type="http://schemas.openxmlformats.org/officeDocument/2006/relationships/hyperlink" Target="#'Wire Size Calc'!D7"/><Relationship Id="rId2" Type="http://schemas.openxmlformats.org/officeDocument/2006/relationships/hyperlink" Target="http://www.lifesafetypower.com/" TargetMode="External"/><Relationship Id="rId1" Type="http://schemas.openxmlformats.org/officeDocument/2006/relationships/image" Target="../media/image1.png"/><Relationship Id="rId6" Type="http://schemas.openxmlformats.org/officeDocument/2006/relationships/hyperlink" Target="#'Voltage Drop Calc'!D7"/><Relationship Id="rId11" Type="http://schemas.openxmlformats.org/officeDocument/2006/relationships/hyperlink" Target="#'C8 Config Tool'!E8"/><Relationship Id="rId5" Type="http://schemas.openxmlformats.org/officeDocument/2006/relationships/hyperlink" Target="#'Standby Time Calc'!D7"/><Relationship Id="rId10" Type="http://schemas.openxmlformats.org/officeDocument/2006/relationships/hyperlink" Target="#'B100 Calculator'!K6"/><Relationship Id="rId4" Type="http://schemas.openxmlformats.org/officeDocument/2006/relationships/hyperlink" Target="#'Battery Size Calc'!D7"/><Relationship Id="rId9" Type="http://schemas.openxmlformats.org/officeDocument/2006/relationships/hyperlink" Target="#'Misc Calcs'!D7"/></Relationships>
</file>

<file path=xl/drawings/_rels/drawing10.xml.rels><?xml version="1.0" encoding="UTF-8" standalone="yes"?>
<Relationships xmlns="http://schemas.openxmlformats.org/package/2006/relationships"><Relationship Id="rId3" Type="http://schemas.openxmlformats.org/officeDocument/2006/relationships/hyperlink" Target="#'Ohms Law Help'!A4"/><Relationship Id="rId2" Type="http://schemas.openxmlformats.org/officeDocument/2006/relationships/image" Target="../media/image2.png"/><Relationship Id="rId1" Type="http://schemas.openxmlformats.org/officeDocument/2006/relationships/hyperlink" Target="http://www.lifesafetypower.com/" TargetMode="External"/><Relationship Id="rId5" Type="http://schemas.openxmlformats.org/officeDocument/2006/relationships/hyperlink" Target="#Menu!A4"/><Relationship Id="rId4" Type="http://schemas.openxmlformats.org/officeDocument/2006/relationships/hyperlink" Target="#'Ohms Law Calc'!A4"/></Relationships>
</file>

<file path=xl/drawings/_rels/drawing11.xml.rels><?xml version="1.0" encoding="UTF-8" standalone="yes"?>
<Relationships xmlns="http://schemas.openxmlformats.org/package/2006/relationships"><Relationship Id="rId3" Type="http://schemas.openxmlformats.org/officeDocument/2006/relationships/hyperlink" Target="#'Ohms Law Calc'!A4"/><Relationship Id="rId2" Type="http://schemas.openxmlformats.org/officeDocument/2006/relationships/image" Target="../media/image2.png"/><Relationship Id="rId1" Type="http://schemas.openxmlformats.org/officeDocument/2006/relationships/hyperlink" Target="http://www.lifesafetypower.com/" TargetMode="External"/></Relationships>
</file>

<file path=xl/drawings/_rels/drawing12.xml.rels><?xml version="1.0" encoding="UTF-8" standalone="yes"?>
<Relationships xmlns="http://schemas.openxmlformats.org/package/2006/relationships"><Relationship Id="rId3" Type="http://schemas.openxmlformats.org/officeDocument/2006/relationships/hyperlink" Target="#'Misc Calcs Help'!A4"/><Relationship Id="rId2" Type="http://schemas.openxmlformats.org/officeDocument/2006/relationships/image" Target="../media/image2.png"/><Relationship Id="rId1" Type="http://schemas.openxmlformats.org/officeDocument/2006/relationships/hyperlink" Target="http://www.lifesafetypower.com/" TargetMode="External"/><Relationship Id="rId5" Type="http://schemas.openxmlformats.org/officeDocument/2006/relationships/hyperlink" Target="#Menu!A4"/><Relationship Id="rId4" Type="http://schemas.openxmlformats.org/officeDocument/2006/relationships/hyperlink" Target="#'Misc Calcs'!A4"/></Relationships>
</file>

<file path=xl/drawings/_rels/drawing13.xml.rels><?xml version="1.0" encoding="UTF-8" standalone="yes"?>
<Relationships xmlns="http://schemas.openxmlformats.org/package/2006/relationships"><Relationship Id="rId3" Type="http://schemas.openxmlformats.org/officeDocument/2006/relationships/hyperlink" Target="#'Misc Calcs'!A4"/><Relationship Id="rId2" Type="http://schemas.openxmlformats.org/officeDocument/2006/relationships/image" Target="../media/image2.png"/><Relationship Id="rId1" Type="http://schemas.openxmlformats.org/officeDocument/2006/relationships/hyperlink" Target="http://www.lifesafetypower.com/" TargetMode="External"/></Relationships>
</file>

<file path=xl/drawings/_rels/drawing14.xml.rels><?xml version="1.0" encoding="UTF-8" standalone="yes"?>
<Relationships xmlns="http://schemas.openxmlformats.org/package/2006/relationships"><Relationship Id="rId3" Type="http://schemas.openxmlformats.org/officeDocument/2006/relationships/hyperlink" Target="#'B100 Calcs Help'!A4"/><Relationship Id="rId2" Type="http://schemas.openxmlformats.org/officeDocument/2006/relationships/image" Target="../media/image2.png"/><Relationship Id="rId1" Type="http://schemas.openxmlformats.org/officeDocument/2006/relationships/hyperlink" Target="http://www.lifesafetypower.com/" TargetMode="External"/><Relationship Id="rId5" Type="http://schemas.openxmlformats.org/officeDocument/2006/relationships/hyperlink" Target="#Menu!A4"/><Relationship Id="rId4" Type="http://schemas.openxmlformats.org/officeDocument/2006/relationships/hyperlink" Target="#'B100 Calculator'!K8"/></Relationships>
</file>

<file path=xl/drawings/_rels/drawing15.xml.rels><?xml version="1.0" encoding="UTF-8" standalone="yes"?>
<Relationships xmlns="http://schemas.openxmlformats.org/package/2006/relationships"><Relationship Id="rId3" Type="http://schemas.openxmlformats.org/officeDocument/2006/relationships/hyperlink" Target="#'B100 Calculator'!A4"/><Relationship Id="rId2" Type="http://schemas.openxmlformats.org/officeDocument/2006/relationships/image" Target="../media/image2.png"/><Relationship Id="rId1" Type="http://schemas.openxmlformats.org/officeDocument/2006/relationships/hyperlink" Target="http://www.lifesafetypower.com/" TargetMode="External"/></Relationships>
</file>

<file path=xl/drawings/_rels/drawing16.xml.rels><?xml version="1.0" encoding="UTF-8" standalone="yes"?>
<Relationships xmlns="http://schemas.openxmlformats.org/package/2006/relationships"><Relationship Id="rId3" Type="http://schemas.openxmlformats.org/officeDocument/2006/relationships/hyperlink" Target="#Menu!A4"/><Relationship Id="rId2" Type="http://schemas.openxmlformats.org/officeDocument/2006/relationships/image" Target="../media/image2.png"/><Relationship Id="rId1" Type="http://schemas.openxmlformats.org/officeDocument/2006/relationships/hyperlink" Target="http://www.lifesafetypower.com/" TargetMode="External"/><Relationship Id="rId4" Type="http://schemas.openxmlformats.org/officeDocument/2006/relationships/hyperlink" Target="#'C8 Config Tool Help'!A4"/></Relationships>
</file>

<file path=xl/drawings/_rels/drawing17.xml.rels><?xml version="1.0" encoding="UTF-8" standalone="yes"?>
<Relationships xmlns="http://schemas.openxmlformats.org/package/2006/relationships"><Relationship Id="rId3" Type="http://schemas.openxmlformats.org/officeDocument/2006/relationships/hyperlink" Target="#'C8 Config Tool'!A4"/><Relationship Id="rId2" Type="http://schemas.openxmlformats.org/officeDocument/2006/relationships/image" Target="../media/image2.png"/><Relationship Id="rId1" Type="http://schemas.openxmlformats.org/officeDocument/2006/relationships/hyperlink" Target="http://www.lifesafetypower.com/" TargetMode="External"/></Relationships>
</file>

<file path=xl/drawings/_rels/drawing2.xml.rels><?xml version="1.0" encoding="UTF-8" standalone="yes"?>
<Relationships xmlns="http://schemas.openxmlformats.org/package/2006/relationships"><Relationship Id="rId3" Type="http://schemas.openxmlformats.org/officeDocument/2006/relationships/hyperlink" Target="#'Battery Size Help'!A4"/><Relationship Id="rId2" Type="http://schemas.openxmlformats.org/officeDocument/2006/relationships/image" Target="../media/image2.png"/><Relationship Id="rId1" Type="http://schemas.openxmlformats.org/officeDocument/2006/relationships/hyperlink" Target="http://www.lifesafetypower.com/" TargetMode="External"/><Relationship Id="rId5" Type="http://schemas.openxmlformats.org/officeDocument/2006/relationships/hyperlink" Target="#Menu!A4"/><Relationship Id="rId4" Type="http://schemas.openxmlformats.org/officeDocument/2006/relationships/hyperlink" Target="#'Battery Size Calc'!L18"/></Relationships>
</file>

<file path=xl/drawings/_rels/drawing3.xml.rels><?xml version="1.0" encoding="UTF-8" standalone="yes"?>
<Relationships xmlns="http://schemas.openxmlformats.org/package/2006/relationships"><Relationship Id="rId3" Type="http://schemas.openxmlformats.org/officeDocument/2006/relationships/hyperlink" Target="#'Battery Size Calc'!L18"/><Relationship Id="rId2" Type="http://schemas.openxmlformats.org/officeDocument/2006/relationships/image" Target="../media/image2.png"/><Relationship Id="rId1" Type="http://schemas.openxmlformats.org/officeDocument/2006/relationships/hyperlink" Target="http://www.lifesafetypower.com/" TargetMode="External"/></Relationships>
</file>

<file path=xl/drawings/_rels/drawing4.xml.rels><?xml version="1.0" encoding="UTF-8" standalone="yes"?>
<Relationships xmlns="http://schemas.openxmlformats.org/package/2006/relationships"><Relationship Id="rId3" Type="http://schemas.openxmlformats.org/officeDocument/2006/relationships/hyperlink" Target="#'Standby Time Help'!A4"/><Relationship Id="rId2" Type="http://schemas.openxmlformats.org/officeDocument/2006/relationships/image" Target="../media/image2.png"/><Relationship Id="rId1" Type="http://schemas.openxmlformats.org/officeDocument/2006/relationships/hyperlink" Target="http://www.lifesafetypower.com/" TargetMode="External"/><Relationship Id="rId5" Type="http://schemas.openxmlformats.org/officeDocument/2006/relationships/hyperlink" Target="#Menu!A4"/><Relationship Id="rId4" Type="http://schemas.openxmlformats.org/officeDocument/2006/relationships/hyperlink" Target="#'Standby Time Calc'!L18"/></Relationships>
</file>

<file path=xl/drawings/_rels/drawing5.xml.rels><?xml version="1.0" encoding="UTF-8" standalone="yes"?>
<Relationships xmlns="http://schemas.openxmlformats.org/package/2006/relationships"><Relationship Id="rId3" Type="http://schemas.openxmlformats.org/officeDocument/2006/relationships/hyperlink" Target="#'Standby Time Calc'!L18"/><Relationship Id="rId2" Type="http://schemas.openxmlformats.org/officeDocument/2006/relationships/image" Target="../media/image2.png"/><Relationship Id="rId1" Type="http://schemas.openxmlformats.org/officeDocument/2006/relationships/hyperlink" Target="http://www.lifesafetypower.com/" TargetMode="External"/></Relationships>
</file>

<file path=xl/drawings/_rels/drawing6.xml.rels><?xml version="1.0" encoding="UTF-8" standalone="yes"?>
<Relationships xmlns="http://schemas.openxmlformats.org/package/2006/relationships"><Relationship Id="rId3" Type="http://schemas.openxmlformats.org/officeDocument/2006/relationships/hyperlink" Target="#'Voltage Drop Help'!A4"/><Relationship Id="rId2" Type="http://schemas.openxmlformats.org/officeDocument/2006/relationships/image" Target="../media/image2.png"/><Relationship Id="rId1" Type="http://schemas.openxmlformats.org/officeDocument/2006/relationships/hyperlink" Target="http://www.lifesafetypower.com/" TargetMode="External"/><Relationship Id="rId5" Type="http://schemas.openxmlformats.org/officeDocument/2006/relationships/hyperlink" Target="#Menu!A4"/><Relationship Id="rId4" Type="http://schemas.openxmlformats.org/officeDocument/2006/relationships/hyperlink" Target="#'Voltage Drop Calc'!J15"/></Relationships>
</file>

<file path=xl/drawings/_rels/drawing7.xml.rels><?xml version="1.0" encoding="UTF-8" standalone="yes"?>
<Relationships xmlns="http://schemas.openxmlformats.org/package/2006/relationships"><Relationship Id="rId3" Type="http://schemas.openxmlformats.org/officeDocument/2006/relationships/hyperlink" Target="#'Voltage Drop Calc'!J15"/><Relationship Id="rId2" Type="http://schemas.openxmlformats.org/officeDocument/2006/relationships/image" Target="../media/image2.png"/><Relationship Id="rId1" Type="http://schemas.openxmlformats.org/officeDocument/2006/relationships/hyperlink" Target="http://www.lifesafetypower.com/" TargetMode="External"/></Relationships>
</file>

<file path=xl/drawings/_rels/drawing8.xml.rels><?xml version="1.0" encoding="UTF-8" standalone="yes"?>
<Relationships xmlns="http://schemas.openxmlformats.org/package/2006/relationships"><Relationship Id="rId3" Type="http://schemas.openxmlformats.org/officeDocument/2006/relationships/hyperlink" Target="#'Wire Size Help'!A4"/><Relationship Id="rId2" Type="http://schemas.openxmlformats.org/officeDocument/2006/relationships/image" Target="../media/image2.png"/><Relationship Id="rId1" Type="http://schemas.openxmlformats.org/officeDocument/2006/relationships/hyperlink" Target="http://www.lifesafetypower.com/" TargetMode="External"/><Relationship Id="rId5" Type="http://schemas.openxmlformats.org/officeDocument/2006/relationships/hyperlink" Target="#Menu!A4"/><Relationship Id="rId4" Type="http://schemas.openxmlformats.org/officeDocument/2006/relationships/hyperlink" Target="#'Wire Size Calc'!J16"/></Relationships>
</file>

<file path=xl/drawings/_rels/drawing9.xml.rels><?xml version="1.0" encoding="UTF-8" standalone="yes"?>
<Relationships xmlns="http://schemas.openxmlformats.org/package/2006/relationships"><Relationship Id="rId3" Type="http://schemas.openxmlformats.org/officeDocument/2006/relationships/hyperlink" Target="#'Wire Size Calc'!J16"/><Relationship Id="rId2" Type="http://schemas.openxmlformats.org/officeDocument/2006/relationships/image" Target="../media/image2.png"/><Relationship Id="rId1" Type="http://schemas.openxmlformats.org/officeDocument/2006/relationships/hyperlink" Target="http://www.lifesafetypower.com/" TargetMode="External"/></Relationships>
</file>

<file path=xl/drawings/drawing1.xml><?xml version="1.0" encoding="utf-8"?>
<xdr:wsDr xmlns:xdr="http://schemas.openxmlformats.org/drawingml/2006/spreadsheetDrawing" xmlns:a="http://schemas.openxmlformats.org/drawingml/2006/main">
  <xdr:twoCellAnchor editAs="oneCell">
    <xdr:from>
      <xdr:col>2</xdr:col>
      <xdr:colOff>76200</xdr:colOff>
      <xdr:row>15</xdr:row>
      <xdr:rowOff>88954</xdr:rowOff>
    </xdr:from>
    <xdr:to>
      <xdr:col>10</xdr:col>
      <xdr:colOff>19050</xdr:colOff>
      <xdr:row>29</xdr:row>
      <xdr:rowOff>28575</xdr:rowOff>
    </xdr:to>
    <xdr:pic>
      <xdr:nvPicPr>
        <xdr:cNvPr id="1308" name="Picture 7" descr="FP Puzzle_Plain.png"/>
        <xdr:cNvPicPr>
          <a:picLocks noChangeAspect="1"/>
        </xdr:cNvPicPr>
      </xdr:nvPicPr>
      <xdr:blipFill>
        <a:blip xmlns:r="http://schemas.openxmlformats.org/officeDocument/2006/relationships" r:embed="rId1" cstate="print"/>
        <a:srcRect/>
        <a:stretch>
          <a:fillRect/>
        </a:stretch>
      </xdr:blipFill>
      <xdr:spPr bwMode="auto">
        <a:xfrm>
          <a:off x="1295400" y="3670354"/>
          <a:ext cx="4819650" cy="2606621"/>
        </a:xfrm>
        <a:prstGeom prst="rect">
          <a:avLst/>
        </a:prstGeom>
        <a:noFill/>
        <a:ln w="9525">
          <a:noFill/>
          <a:miter lim="800000"/>
          <a:headEnd/>
          <a:tailEnd/>
        </a:ln>
      </xdr:spPr>
    </xdr:pic>
    <xdr:clientData/>
  </xdr:twoCellAnchor>
  <xdr:twoCellAnchor editAs="oneCell">
    <xdr:from>
      <xdr:col>0</xdr:col>
      <xdr:colOff>76200</xdr:colOff>
      <xdr:row>0</xdr:row>
      <xdr:rowOff>85725</xdr:rowOff>
    </xdr:from>
    <xdr:to>
      <xdr:col>2</xdr:col>
      <xdr:colOff>419100</xdr:colOff>
      <xdr:row>2</xdr:row>
      <xdr:rowOff>209550</xdr:rowOff>
    </xdr:to>
    <xdr:pic>
      <xdr:nvPicPr>
        <xdr:cNvPr id="1309" name="Picture 4" descr="LSP Logo_SquareWhite.png">
          <a:hlinkClick xmlns:r="http://schemas.openxmlformats.org/officeDocument/2006/relationships" r:id="rId2"/>
        </xdr:cNvPr>
        <xdr:cNvPicPr>
          <a:picLocks noChangeAspect="1"/>
        </xdr:cNvPicPr>
      </xdr:nvPicPr>
      <xdr:blipFill>
        <a:blip xmlns:r="http://schemas.openxmlformats.org/officeDocument/2006/relationships" r:embed="rId3" cstate="print"/>
        <a:srcRect/>
        <a:stretch>
          <a:fillRect/>
        </a:stretch>
      </xdr:blipFill>
      <xdr:spPr bwMode="auto">
        <a:xfrm>
          <a:off x="76200" y="85725"/>
          <a:ext cx="1562100" cy="885825"/>
        </a:xfrm>
        <a:prstGeom prst="rect">
          <a:avLst/>
        </a:prstGeom>
        <a:noFill/>
        <a:ln w="9525">
          <a:noFill/>
          <a:miter lim="800000"/>
          <a:headEnd/>
          <a:tailEnd/>
        </a:ln>
      </xdr:spPr>
    </xdr:pic>
    <xdr:clientData/>
  </xdr:twoCellAnchor>
  <xdr:twoCellAnchor>
    <xdr:from>
      <xdr:col>2</xdr:col>
      <xdr:colOff>85725</xdr:colOff>
      <xdr:row>8</xdr:row>
      <xdr:rowOff>9525</xdr:rowOff>
    </xdr:from>
    <xdr:to>
      <xdr:col>3</xdr:col>
      <xdr:colOff>561975</xdr:colOff>
      <xdr:row>9</xdr:row>
      <xdr:rowOff>180975</xdr:rowOff>
    </xdr:to>
    <xdr:sp macro="" textlink="">
      <xdr:nvSpPr>
        <xdr:cNvPr id="3" name="Rounded Rectangle 2">
          <a:hlinkClick xmlns:r="http://schemas.openxmlformats.org/officeDocument/2006/relationships" r:id="rId4" tooltip="Calculate"/>
        </xdr:cNvPr>
        <xdr:cNvSpPr/>
      </xdr:nvSpPr>
      <xdr:spPr>
        <a:xfrm>
          <a:off x="1304925" y="2181225"/>
          <a:ext cx="1085850" cy="36195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a:t>Battery Size</a:t>
          </a:r>
        </a:p>
      </xdr:txBody>
    </xdr:sp>
    <xdr:clientData/>
  </xdr:twoCellAnchor>
  <xdr:twoCellAnchor>
    <xdr:from>
      <xdr:col>5</xdr:col>
      <xdr:colOff>85725</xdr:colOff>
      <xdr:row>8</xdr:row>
      <xdr:rowOff>19050</xdr:rowOff>
    </xdr:from>
    <xdr:to>
      <xdr:col>6</xdr:col>
      <xdr:colOff>561975</xdr:colOff>
      <xdr:row>10</xdr:row>
      <xdr:rowOff>0</xdr:rowOff>
    </xdr:to>
    <xdr:sp macro="" textlink="">
      <xdr:nvSpPr>
        <xdr:cNvPr id="4" name="Rounded Rectangle 3">
          <a:hlinkClick xmlns:r="http://schemas.openxmlformats.org/officeDocument/2006/relationships" r:id="rId5" tooltip="Calculate"/>
        </xdr:cNvPr>
        <xdr:cNvSpPr/>
      </xdr:nvSpPr>
      <xdr:spPr>
        <a:xfrm>
          <a:off x="3133725" y="2190750"/>
          <a:ext cx="1085850" cy="36195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a:t>Standby Time</a:t>
          </a:r>
        </a:p>
      </xdr:txBody>
    </xdr:sp>
    <xdr:clientData/>
  </xdr:twoCellAnchor>
  <xdr:twoCellAnchor>
    <xdr:from>
      <xdr:col>2</xdr:col>
      <xdr:colOff>85725</xdr:colOff>
      <xdr:row>5</xdr:row>
      <xdr:rowOff>19050</xdr:rowOff>
    </xdr:from>
    <xdr:to>
      <xdr:col>3</xdr:col>
      <xdr:colOff>561975</xdr:colOff>
      <xdr:row>7</xdr:row>
      <xdr:rowOff>0</xdr:rowOff>
    </xdr:to>
    <xdr:sp macro="" textlink="">
      <xdr:nvSpPr>
        <xdr:cNvPr id="5" name="Rounded Rectangle 4">
          <a:hlinkClick xmlns:r="http://schemas.openxmlformats.org/officeDocument/2006/relationships" r:id="rId6" tooltip="Calculate"/>
        </xdr:cNvPr>
        <xdr:cNvSpPr/>
      </xdr:nvSpPr>
      <xdr:spPr>
        <a:xfrm>
          <a:off x="1304925" y="1619250"/>
          <a:ext cx="1085850" cy="36195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a:t>Voltage Drop</a:t>
          </a:r>
        </a:p>
      </xdr:txBody>
    </xdr:sp>
    <xdr:clientData/>
  </xdr:twoCellAnchor>
  <xdr:twoCellAnchor>
    <xdr:from>
      <xdr:col>5</xdr:col>
      <xdr:colOff>85725</xdr:colOff>
      <xdr:row>5</xdr:row>
      <xdr:rowOff>9525</xdr:rowOff>
    </xdr:from>
    <xdr:to>
      <xdr:col>6</xdr:col>
      <xdr:colOff>561975</xdr:colOff>
      <xdr:row>6</xdr:row>
      <xdr:rowOff>180975</xdr:rowOff>
    </xdr:to>
    <xdr:sp macro="" textlink="">
      <xdr:nvSpPr>
        <xdr:cNvPr id="6" name="Rounded Rectangle 5">
          <a:hlinkClick xmlns:r="http://schemas.openxmlformats.org/officeDocument/2006/relationships" r:id="rId7" tooltip="Calculate"/>
        </xdr:cNvPr>
        <xdr:cNvSpPr/>
      </xdr:nvSpPr>
      <xdr:spPr>
        <a:xfrm>
          <a:off x="3133725" y="1609725"/>
          <a:ext cx="1085850" cy="36195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a:t>Wire Size</a:t>
          </a:r>
        </a:p>
      </xdr:txBody>
    </xdr:sp>
    <xdr:clientData/>
  </xdr:twoCellAnchor>
  <xdr:twoCellAnchor>
    <xdr:from>
      <xdr:col>8</xdr:col>
      <xdr:colOff>57150</xdr:colOff>
      <xdr:row>5</xdr:row>
      <xdr:rowOff>9525</xdr:rowOff>
    </xdr:from>
    <xdr:to>
      <xdr:col>9</xdr:col>
      <xdr:colOff>533400</xdr:colOff>
      <xdr:row>6</xdr:row>
      <xdr:rowOff>180975</xdr:rowOff>
    </xdr:to>
    <xdr:sp macro="" textlink="">
      <xdr:nvSpPr>
        <xdr:cNvPr id="7" name="Rounded Rectangle 6">
          <a:hlinkClick xmlns:r="http://schemas.openxmlformats.org/officeDocument/2006/relationships" r:id="rId8" tooltip="Calculate"/>
        </xdr:cNvPr>
        <xdr:cNvSpPr/>
      </xdr:nvSpPr>
      <xdr:spPr>
        <a:xfrm>
          <a:off x="4933950" y="1609725"/>
          <a:ext cx="1085850" cy="36195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a:t>Ohm's Law</a:t>
          </a:r>
        </a:p>
      </xdr:txBody>
    </xdr:sp>
    <xdr:clientData/>
  </xdr:twoCellAnchor>
  <xdr:twoCellAnchor>
    <xdr:from>
      <xdr:col>8</xdr:col>
      <xdr:colOff>66675</xdr:colOff>
      <xdr:row>8</xdr:row>
      <xdr:rowOff>9525</xdr:rowOff>
    </xdr:from>
    <xdr:to>
      <xdr:col>9</xdr:col>
      <xdr:colOff>542925</xdr:colOff>
      <xdr:row>9</xdr:row>
      <xdr:rowOff>180975</xdr:rowOff>
    </xdr:to>
    <xdr:sp macro="" textlink="">
      <xdr:nvSpPr>
        <xdr:cNvPr id="9" name="Rounded Rectangle 8">
          <a:hlinkClick xmlns:r="http://schemas.openxmlformats.org/officeDocument/2006/relationships" r:id="rId9" tooltip="Calculate"/>
        </xdr:cNvPr>
        <xdr:cNvSpPr/>
      </xdr:nvSpPr>
      <xdr:spPr>
        <a:xfrm>
          <a:off x="4943475" y="2181225"/>
          <a:ext cx="1085850" cy="36195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a:t>Misc Calcs</a:t>
          </a:r>
        </a:p>
      </xdr:txBody>
    </xdr:sp>
    <xdr:clientData/>
  </xdr:twoCellAnchor>
  <xdr:twoCellAnchor>
    <xdr:from>
      <xdr:col>2</xdr:col>
      <xdr:colOff>76200</xdr:colOff>
      <xdr:row>11</xdr:row>
      <xdr:rowOff>38100</xdr:rowOff>
    </xdr:from>
    <xdr:to>
      <xdr:col>3</xdr:col>
      <xdr:colOff>552450</xdr:colOff>
      <xdr:row>12</xdr:row>
      <xdr:rowOff>133350</xdr:rowOff>
    </xdr:to>
    <xdr:sp macro="" textlink="">
      <xdr:nvSpPr>
        <xdr:cNvPr id="10" name="Rounded Rectangle 9">
          <a:hlinkClick xmlns:r="http://schemas.openxmlformats.org/officeDocument/2006/relationships" r:id="rId10" tooltip="Calculate"/>
        </xdr:cNvPr>
        <xdr:cNvSpPr/>
      </xdr:nvSpPr>
      <xdr:spPr>
        <a:xfrm>
          <a:off x="1295400" y="2781300"/>
          <a:ext cx="1085850" cy="36195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a:t>B100</a:t>
          </a:r>
          <a:r>
            <a:rPr lang="en-US" sz="1100" baseline="0"/>
            <a:t> Calc</a:t>
          </a:r>
          <a:endParaRPr lang="en-US" sz="1100"/>
        </a:p>
      </xdr:txBody>
    </xdr:sp>
    <xdr:clientData/>
  </xdr:twoCellAnchor>
  <xdr:twoCellAnchor>
    <xdr:from>
      <xdr:col>5</xdr:col>
      <xdr:colOff>76200</xdr:colOff>
      <xdr:row>11</xdr:row>
      <xdr:rowOff>38100</xdr:rowOff>
    </xdr:from>
    <xdr:to>
      <xdr:col>6</xdr:col>
      <xdr:colOff>552450</xdr:colOff>
      <xdr:row>12</xdr:row>
      <xdr:rowOff>133350</xdr:rowOff>
    </xdr:to>
    <xdr:sp macro="" textlink="">
      <xdr:nvSpPr>
        <xdr:cNvPr id="11" name="Rounded Rectangle 10">
          <a:hlinkClick xmlns:r="http://schemas.openxmlformats.org/officeDocument/2006/relationships" r:id="rId11" tooltip="Calculate"/>
        </xdr:cNvPr>
        <xdr:cNvSpPr/>
      </xdr:nvSpPr>
      <xdr:spPr>
        <a:xfrm>
          <a:off x="3124200" y="2781300"/>
          <a:ext cx="1085850" cy="36195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a:t>C4/C8</a:t>
          </a:r>
          <a:r>
            <a:rPr lang="en-US" sz="1100" baseline="0"/>
            <a:t> Config</a:t>
          </a:r>
          <a:endParaRPr lang="en-US" sz="1100"/>
        </a:p>
      </xdr:txBody>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76200</xdr:colOff>
      <xdr:row>0</xdr:row>
      <xdr:rowOff>85725</xdr:rowOff>
    </xdr:from>
    <xdr:to>
      <xdr:col>2</xdr:col>
      <xdr:colOff>419100</xdr:colOff>
      <xdr:row>2</xdr:row>
      <xdr:rowOff>209550</xdr:rowOff>
    </xdr:to>
    <xdr:pic>
      <xdr:nvPicPr>
        <xdr:cNvPr id="11364" name="Picture 4" descr="LSP Logo_SquareWhite.png">
          <a:hlinkClick xmlns:r="http://schemas.openxmlformats.org/officeDocument/2006/relationships" r:id="rId1"/>
        </xdr:cNvPr>
        <xdr:cNvPicPr>
          <a:picLocks noChangeAspect="1"/>
        </xdr:cNvPicPr>
      </xdr:nvPicPr>
      <xdr:blipFill>
        <a:blip xmlns:r="http://schemas.openxmlformats.org/officeDocument/2006/relationships" r:embed="rId2" cstate="print"/>
        <a:srcRect/>
        <a:stretch>
          <a:fillRect/>
        </a:stretch>
      </xdr:blipFill>
      <xdr:spPr bwMode="auto">
        <a:xfrm>
          <a:off x="76200" y="85725"/>
          <a:ext cx="1562100" cy="885825"/>
        </a:xfrm>
        <a:prstGeom prst="rect">
          <a:avLst/>
        </a:prstGeom>
        <a:noFill/>
        <a:ln w="9525">
          <a:noFill/>
          <a:miter lim="800000"/>
          <a:headEnd/>
          <a:tailEnd/>
        </a:ln>
      </xdr:spPr>
    </xdr:pic>
    <xdr:clientData/>
  </xdr:twoCellAnchor>
  <xdr:twoCellAnchor>
    <xdr:from>
      <xdr:col>9</xdr:col>
      <xdr:colOff>447675</xdr:colOff>
      <xdr:row>22</xdr:row>
      <xdr:rowOff>161925</xdr:rowOff>
    </xdr:from>
    <xdr:to>
      <xdr:col>11</xdr:col>
      <xdr:colOff>314325</xdr:colOff>
      <xdr:row>24</xdr:row>
      <xdr:rowOff>142875</xdr:rowOff>
    </xdr:to>
    <xdr:sp macro="" textlink="">
      <xdr:nvSpPr>
        <xdr:cNvPr id="3" name="Rounded Rectangle 2">
          <a:hlinkClick xmlns:r="http://schemas.openxmlformats.org/officeDocument/2006/relationships" r:id="rId3" tooltip="Help"/>
        </xdr:cNvPr>
        <xdr:cNvSpPr/>
      </xdr:nvSpPr>
      <xdr:spPr>
        <a:xfrm>
          <a:off x="5934075" y="5076825"/>
          <a:ext cx="1085850" cy="36195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a:t>Help</a:t>
          </a:r>
        </a:p>
      </xdr:txBody>
    </xdr:sp>
    <xdr:clientData/>
  </xdr:twoCellAnchor>
  <xdr:twoCellAnchor>
    <xdr:from>
      <xdr:col>9</xdr:col>
      <xdr:colOff>438150</xdr:colOff>
      <xdr:row>20</xdr:row>
      <xdr:rowOff>19050</xdr:rowOff>
    </xdr:from>
    <xdr:to>
      <xdr:col>11</xdr:col>
      <xdr:colOff>304800</xdr:colOff>
      <xdr:row>22</xdr:row>
      <xdr:rowOff>0</xdr:rowOff>
    </xdr:to>
    <xdr:sp macro="" textlink="">
      <xdr:nvSpPr>
        <xdr:cNvPr id="4" name="Rounded Rectangle 3">
          <a:hlinkClick xmlns:r="http://schemas.openxmlformats.org/officeDocument/2006/relationships" r:id="rId4" tooltip="Calculate"/>
        </xdr:cNvPr>
        <xdr:cNvSpPr/>
      </xdr:nvSpPr>
      <xdr:spPr>
        <a:xfrm>
          <a:off x="5924550" y="4552950"/>
          <a:ext cx="1085850" cy="36195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a:t>Calculate</a:t>
          </a:r>
        </a:p>
      </xdr:txBody>
    </xdr:sp>
    <xdr:clientData/>
  </xdr:twoCellAnchor>
  <xdr:twoCellAnchor>
    <xdr:from>
      <xdr:col>9</xdr:col>
      <xdr:colOff>438150</xdr:colOff>
      <xdr:row>25</xdr:row>
      <xdr:rowOff>114300</xdr:rowOff>
    </xdr:from>
    <xdr:to>
      <xdr:col>11</xdr:col>
      <xdr:colOff>304800</xdr:colOff>
      <xdr:row>27</xdr:row>
      <xdr:rowOff>95250</xdr:rowOff>
    </xdr:to>
    <xdr:sp macro="" textlink="">
      <xdr:nvSpPr>
        <xdr:cNvPr id="6" name="Rounded Rectangle 5">
          <a:hlinkClick xmlns:r="http://schemas.openxmlformats.org/officeDocument/2006/relationships" r:id="rId5" tooltip="Calculate"/>
        </xdr:cNvPr>
        <xdr:cNvSpPr/>
      </xdr:nvSpPr>
      <xdr:spPr>
        <a:xfrm>
          <a:off x="5924550" y="5600700"/>
          <a:ext cx="1085850" cy="36195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a:t>Main Menu</a:t>
          </a:r>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76200</xdr:colOff>
      <xdr:row>0</xdr:row>
      <xdr:rowOff>85725</xdr:rowOff>
    </xdr:from>
    <xdr:to>
      <xdr:col>2</xdr:col>
      <xdr:colOff>419100</xdr:colOff>
      <xdr:row>2</xdr:row>
      <xdr:rowOff>209550</xdr:rowOff>
    </xdr:to>
    <xdr:pic>
      <xdr:nvPicPr>
        <xdr:cNvPr id="12339" name="Picture 4" descr="LSP Logo_SquareWhite.png">
          <a:hlinkClick xmlns:r="http://schemas.openxmlformats.org/officeDocument/2006/relationships" r:id="rId1"/>
        </xdr:cNvPr>
        <xdr:cNvPicPr>
          <a:picLocks noChangeAspect="1"/>
        </xdr:cNvPicPr>
      </xdr:nvPicPr>
      <xdr:blipFill>
        <a:blip xmlns:r="http://schemas.openxmlformats.org/officeDocument/2006/relationships" r:embed="rId2" cstate="print"/>
        <a:srcRect/>
        <a:stretch>
          <a:fillRect/>
        </a:stretch>
      </xdr:blipFill>
      <xdr:spPr bwMode="auto">
        <a:xfrm>
          <a:off x="76200" y="85725"/>
          <a:ext cx="1562100" cy="885825"/>
        </a:xfrm>
        <a:prstGeom prst="rect">
          <a:avLst/>
        </a:prstGeom>
        <a:noFill/>
        <a:ln w="9525">
          <a:noFill/>
          <a:miter lim="800000"/>
          <a:headEnd/>
          <a:tailEnd/>
        </a:ln>
      </xdr:spPr>
    </xdr:pic>
    <xdr:clientData/>
  </xdr:twoCellAnchor>
  <xdr:twoCellAnchor>
    <xdr:from>
      <xdr:col>12</xdr:col>
      <xdr:colOff>57150</xdr:colOff>
      <xdr:row>22</xdr:row>
      <xdr:rowOff>19050</xdr:rowOff>
    </xdr:from>
    <xdr:to>
      <xdr:col>13</xdr:col>
      <xdr:colOff>533400</xdr:colOff>
      <xdr:row>24</xdr:row>
      <xdr:rowOff>0</xdr:rowOff>
    </xdr:to>
    <xdr:sp macro="" textlink="">
      <xdr:nvSpPr>
        <xdr:cNvPr id="3" name="Rounded Rectangle 2">
          <a:hlinkClick xmlns:r="http://schemas.openxmlformats.org/officeDocument/2006/relationships" r:id="rId3" tooltip="Help"/>
        </xdr:cNvPr>
        <xdr:cNvSpPr/>
      </xdr:nvSpPr>
      <xdr:spPr>
        <a:xfrm>
          <a:off x="6372225" y="4781550"/>
          <a:ext cx="1085850" cy="36195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a:t>Back</a:t>
          </a:r>
        </a:p>
      </xdr:txBody>
    </xdr:sp>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76200</xdr:colOff>
      <xdr:row>0</xdr:row>
      <xdr:rowOff>85725</xdr:rowOff>
    </xdr:from>
    <xdr:to>
      <xdr:col>3</xdr:col>
      <xdr:colOff>47625</xdr:colOff>
      <xdr:row>2</xdr:row>
      <xdr:rowOff>209550</xdr:rowOff>
    </xdr:to>
    <xdr:pic>
      <xdr:nvPicPr>
        <xdr:cNvPr id="13389" name="Picture 4" descr="LSP Logo_SquareWhite.png">
          <a:hlinkClick xmlns:r="http://schemas.openxmlformats.org/officeDocument/2006/relationships" r:id="rId1"/>
        </xdr:cNvPr>
        <xdr:cNvPicPr>
          <a:picLocks noChangeAspect="1"/>
        </xdr:cNvPicPr>
      </xdr:nvPicPr>
      <xdr:blipFill>
        <a:blip xmlns:r="http://schemas.openxmlformats.org/officeDocument/2006/relationships" r:embed="rId2" cstate="print"/>
        <a:srcRect/>
        <a:stretch>
          <a:fillRect/>
        </a:stretch>
      </xdr:blipFill>
      <xdr:spPr bwMode="auto">
        <a:xfrm>
          <a:off x="76200" y="85725"/>
          <a:ext cx="1562100" cy="885825"/>
        </a:xfrm>
        <a:prstGeom prst="rect">
          <a:avLst/>
        </a:prstGeom>
        <a:noFill/>
        <a:ln w="9525">
          <a:noFill/>
          <a:miter lim="800000"/>
          <a:headEnd/>
          <a:tailEnd/>
        </a:ln>
      </xdr:spPr>
    </xdr:pic>
    <xdr:clientData/>
  </xdr:twoCellAnchor>
  <xdr:twoCellAnchor>
    <xdr:from>
      <xdr:col>13</xdr:col>
      <xdr:colOff>476250</xdr:colOff>
      <xdr:row>24</xdr:row>
      <xdr:rowOff>38100</xdr:rowOff>
    </xdr:from>
    <xdr:to>
      <xdr:col>15</xdr:col>
      <xdr:colOff>133350</xdr:colOff>
      <xdr:row>26</xdr:row>
      <xdr:rowOff>19050</xdr:rowOff>
    </xdr:to>
    <xdr:sp macro="" textlink="">
      <xdr:nvSpPr>
        <xdr:cNvPr id="3" name="Rounded Rectangle 2">
          <a:hlinkClick xmlns:r="http://schemas.openxmlformats.org/officeDocument/2006/relationships" r:id="rId3" tooltip="Help"/>
        </xdr:cNvPr>
        <xdr:cNvSpPr/>
      </xdr:nvSpPr>
      <xdr:spPr>
        <a:xfrm>
          <a:off x="6162675" y="5181600"/>
          <a:ext cx="1066800" cy="36195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a:t>Help</a:t>
          </a:r>
        </a:p>
      </xdr:txBody>
    </xdr:sp>
    <xdr:clientData/>
  </xdr:twoCellAnchor>
  <xdr:twoCellAnchor>
    <xdr:from>
      <xdr:col>13</xdr:col>
      <xdr:colOff>476250</xdr:colOff>
      <xdr:row>21</xdr:row>
      <xdr:rowOff>76200</xdr:rowOff>
    </xdr:from>
    <xdr:to>
      <xdr:col>15</xdr:col>
      <xdr:colOff>142875</xdr:colOff>
      <xdr:row>23</xdr:row>
      <xdr:rowOff>57150</xdr:rowOff>
    </xdr:to>
    <xdr:sp macro="" textlink="">
      <xdr:nvSpPr>
        <xdr:cNvPr id="4" name="Rounded Rectangle 3">
          <a:hlinkClick xmlns:r="http://schemas.openxmlformats.org/officeDocument/2006/relationships" r:id="rId4" tooltip="Calculate"/>
        </xdr:cNvPr>
        <xdr:cNvSpPr/>
      </xdr:nvSpPr>
      <xdr:spPr>
        <a:xfrm>
          <a:off x="6162675" y="4648200"/>
          <a:ext cx="1076325" cy="36195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a:t>Calculate</a:t>
          </a:r>
        </a:p>
      </xdr:txBody>
    </xdr:sp>
    <xdr:clientData/>
  </xdr:twoCellAnchor>
  <xdr:twoCellAnchor>
    <xdr:from>
      <xdr:col>13</xdr:col>
      <xdr:colOff>466725</xdr:colOff>
      <xdr:row>26</xdr:row>
      <xdr:rowOff>171450</xdr:rowOff>
    </xdr:from>
    <xdr:to>
      <xdr:col>15</xdr:col>
      <xdr:colOff>133350</xdr:colOff>
      <xdr:row>28</xdr:row>
      <xdr:rowOff>152400</xdr:rowOff>
    </xdr:to>
    <xdr:sp macro="" textlink="">
      <xdr:nvSpPr>
        <xdr:cNvPr id="5" name="Rounded Rectangle 4">
          <a:hlinkClick xmlns:r="http://schemas.openxmlformats.org/officeDocument/2006/relationships" r:id="rId5" tooltip="Calculate"/>
        </xdr:cNvPr>
        <xdr:cNvSpPr/>
      </xdr:nvSpPr>
      <xdr:spPr>
        <a:xfrm>
          <a:off x="6153150" y="5695950"/>
          <a:ext cx="1076325" cy="36195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a:t>Main Menu</a:t>
          </a:r>
        </a:p>
      </xdr:txBody>
    </xdr:sp>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76200</xdr:colOff>
      <xdr:row>0</xdr:row>
      <xdr:rowOff>85725</xdr:rowOff>
    </xdr:from>
    <xdr:to>
      <xdr:col>2</xdr:col>
      <xdr:colOff>381000</xdr:colOff>
      <xdr:row>2</xdr:row>
      <xdr:rowOff>209550</xdr:rowOff>
    </xdr:to>
    <xdr:pic>
      <xdr:nvPicPr>
        <xdr:cNvPr id="14351" name="Picture 4" descr="LSP Logo_SquareWhite.png">
          <a:hlinkClick xmlns:r="http://schemas.openxmlformats.org/officeDocument/2006/relationships" r:id="rId1"/>
        </xdr:cNvPr>
        <xdr:cNvPicPr>
          <a:picLocks noChangeAspect="1"/>
        </xdr:cNvPicPr>
      </xdr:nvPicPr>
      <xdr:blipFill>
        <a:blip xmlns:r="http://schemas.openxmlformats.org/officeDocument/2006/relationships" r:embed="rId2" cstate="print"/>
        <a:srcRect/>
        <a:stretch>
          <a:fillRect/>
        </a:stretch>
      </xdr:blipFill>
      <xdr:spPr bwMode="auto">
        <a:xfrm>
          <a:off x="76200" y="85725"/>
          <a:ext cx="1562100" cy="885825"/>
        </a:xfrm>
        <a:prstGeom prst="rect">
          <a:avLst/>
        </a:prstGeom>
        <a:noFill/>
        <a:ln w="9525">
          <a:noFill/>
          <a:miter lim="800000"/>
          <a:headEnd/>
          <a:tailEnd/>
        </a:ln>
      </xdr:spPr>
    </xdr:pic>
    <xdr:clientData/>
  </xdr:twoCellAnchor>
  <xdr:twoCellAnchor>
    <xdr:from>
      <xdr:col>12</xdr:col>
      <xdr:colOff>133350</xdr:colOff>
      <xdr:row>27</xdr:row>
      <xdr:rowOff>114300</xdr:rowOff>
    </xdr:from>
    <xdr:to>
      <xdr:col>14</xdr:col>
      <xdr:colOff>0</xdr:colOff>
      <xdr:row>29</xdr:row>
      <xdr:rowOff>95250</xdr:rowOff>
    </xdr:to>
    <xdr:sp macro="" textlink="">
      <xdr:nvSpPr>
        <xdr:cNvPr id="3" name="Rounded Rectangle 2">
          <a:hlinkClick xmlns:r="http://schemas.openxmlformats.org/officeDocument/2006/relationships" r:id="rId3" tooltip="Help"/>
        </xdr:cNvPr>
        <xdr:cNvSpPr/>
      </xdr:nvSpPr>
      <xdr:spPr>
        <a:xfrm>
          <a:off x="6448425" y="5829300"/>
          <a:ext cx="1085850" cy="36195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a:t>Back</a:t>
          </a:r>
        </a:p>
      </xdr:txBody>
    </xdr:sp>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76200</xdr:colOff>
      <xdr:row>0</xdr:row>
      <xdr:rowOff>85725</xdr:rowOff>
    </xdr:from>
    <xdr:to>
      <xdr:col>3</xdr:col>
      <xdr:colOff>104775</xdr:colOff>
      <xdr:row>2</xdr:row>
      <xdr:rowOff>209550</xdr:rowOff>
    </xdr:to>
    <xdr:pic>
      <xdr:nvPicPr>
        <xdr:cNvPr id="2" name="Picture 4" descr="LSP Logo_SquareWhite.png">
          <a:hlinkClick xmlns:r="http://schemas.openxmlformats.org/officeDocument/2006/relationships" r:id="rId1"/>
        </xdr:cNvPr>
        <xdr:cNvPicPr>
          <a:picLocks noChangeAspect="1"/>
        </xdr:cNvPicPr>
      </xdr:nvPicPr>
      <xdr:blipFill>
        <a:blip xmlns:r="http://schemas.openxmlformats.org/officeDocument/2006/relationships" r:embed="rId2" cstate="print"/>
        <a:srcRect/>
        <a:stretch>
          <a:fillRect/>
        </a:stretch>
      </xdr:blipFill>
      <xdr:spPr bwMode="auto">
        <a:xfrm>
          <a:off x="76200" y="85725"/>
          <a:ext cx="1562100" cy="885825"/>
        </a:xfrm>
        <a:prstGeom prst="rect">
          <a:avLst/>
        </a:prstGeom>
        <a:noFill/>
        <a:ln w="9525">
          <a:noFill/>
          <a:miter lim="800000"/>
          <a:headEnd/>
          <a:tailEnd/>
        </a:ln>
      </xdr:spPr>
    </xdr:pic>
    <xdr:clientData/>
  </xdr:twoCellAnchor>
  <xdr:twoCellAnchor>
    <xdr:from>
      <xdr:col>13</xdr:col>
      <xdr:colOff>476250</xdr:colOff>
      <xdr:row>25</xdr:row>
      <xdr:rowOff>38100</xdr:rowOff>
    </xdr:from>
    <xdr:to>
      <xdr:col>15</xdr:col>
      <xdr:colOff>133350</xdr:colOff>
      <xdr:row>27</xdr:row>
      <xdr:rowOff>19050</xdr:rowOff>
    </xdr:to>
    <xdr:sp macro="" textlink="">
      <xdr:nvSpPr>
        <xdr:cNvPr id="3" name="Rounded Rectangle 2">
          <a:hlinkClick xmlns:r="http://schemas.openxmlformats.org/officeDocument/2006/relationships" r:id="rId3" tooltip="Help"/>
        </xdr:cNvPr>
        <xdr:cNvSpPr/>
      </xdr:nvSpPr>
      <xdr:spPr>
        <a:xfrm>
          <a:off x="6162675" y="5181600"/>
          <a:ext cx="1066800" cy="36195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a:t>Help</a:t>
          </a:r>
        </a:p>
      </xdr:txBody>
    </xdr:sp>
    <xdr:clientData/>
  </xdr:twoCellAnchor>
  <xdr:twoCellAnchor>
    <xdr:from>
      <xdr:col>13</xdr:col>
      <xdr:colOff>476250</xdr:colOff>
      <xdr:row>22</xdr:row>
      <xdr:rowOff>95250</xdr:rowOff>
    </xdr:from>
    <xdr:to>
      <xdr:col>15</xdr:col>
      <xdr:colOff>142875</xdr:colOff>
      <xdr:row>24</xdr:row>
      <xdr:rowOff>76200</xdr:rowOff>
    </xdr:to>
    <xdr:sp macro="" textlink="">
      <xdr:nvSpPr>
        <xdr:cNvPr id="4" name="Rounded Rectangle 3">
          <a:hlinkClick xmlns:r="http://schemas.openxmlformats.org/officeDocument/2006/relationships" r:id="rId4" tooltip="Calculate"/>
        </xdr:cNvPr>
        <xdr:cNvSpPr/>
      </xdr:nvSpPr>
      <xdr:spPr>
        <a:xfrm>
          <a:off x="6162675" y="4857750"/>
          <a:ext cx="1076325" cy="36195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a:t>Calculate</a:t>
          </a:r>
        </a:p>
      </xdr:txBody>
    </xdr:sp>
    <xdr:clientData/>
  </xdr:twoCellAnchor>
  <xdr:twoCellAnchor>
    <xdr:from>
      <xdr:col>13</xdr:col>
      <xdr:colOff>466725</xdr:colOff>
      <xdr:row>27</xdr:row>
      <xdr:rowOff>171450</xdr:rowOff>
    </xdr:from>
    <xdr:to>
      <xdr:col>15</xdr:col>
      <xdr:colOff>133350</xdr:colOff>
      <xdr:row>29</xdr:row>
      <xdr:rowOff>152400</xdr:rowOff>
    </xdr:to>
    <xdr:sp macro="" textlink="">
      <xdr:nvSpPr>
        <xdr:cNvPr id="5" name="Rounded Rectangle 4">
          <a:hlinkClick xmlns:r="http://schemas.openxmlformats.org/officeDocument/2006/relationships" r:id="rId5" tooltip="Calculate"/>
        </xdr:cNvPr>
        <xdr:cNvSpPr/>
      </xdr:nvSpPr>
      <xdr:spPr>
        <a:xfrm>
          <a:off x="6153150" y="5695950"/>
          <a:ext cx="1076325" cy="36195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a:t>Main Menu</a:t>
          </a:r>
        </a:p>
      </xdr:txBody>
    </xdr:sp>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76200</xdr:colOff>
      <xdr:row>0</xdr:row>
      <xdr:rowOff>85725</xdr:rowOff>
    </xdr:from>
    <xdr:to>
      <xdr:col>2</xdr:col>
      <xdr:colOff>419100</xdr:colOff>
      <xdr:row>2</xdr:row>
      <xdr:rowOff>209550</xdr:rowOff>
    </xdr:to>
    <xdr:pic>
      <xdr:nvPicPr>
        <xdr:cNvPr id="2" name="Picture 4" descr="LSP Logo_SquareWhite.png">
          <a:hlinkClick xmlns:r="http://schemas.openxmlformats.org/officeDocument/2006/relationships" r:id="rId1"/>
        </xdr:cNvPr>
        <xdr:cNvPicPr>
          <a:picLocks noChangeAspect="1"/>
        </xdr:cNvPicPr>
      </xdr:nvPicPr>
      <xdr:blipFill>
        <a:blip xmlns:r="http://schemas.openxmlformats.org/officeDocument/2006/relationships" r:embed="rId2" cstate="print"/>
        <a:srcRect/>
        <a:stretch>
          <a:fillRect/>
        </a:stretch>
      </xdr:blipFill>
      <xdr:spPr bwMode="auto">
        <a:xfrm>
          <a:off x="76200" y="85725"/>
          <a:ext cx="1562100" cy="885825"/>
        </a:xfrm>
        <a:prstGeom prst="rect">
          <a:avLst/>
        </a:prstGeom>
        <a:noFill/>
        <a:ln w="9525">
          <a:noFill/>
          <a:miter lim="800000"/>
          <a:headEnd/>
          <a:tailEnd/>
        </a:ln>
      </xdr:spPr>
    </xdr:pic>
    <xdr:clientData/>
  </xdr:twoCellAnchor>
  <xdr:twoCellAnchor>
    <xdr:from>
      <xdr:col>12</xdr:col>
      <xdr:colOff>57150</xdr:colOff>
      <xdr:row>21</xdr:row>
      <xdr:rowOff>19050</xdr:rowOff>
    </xdr:from>
    <xdr:to>
      <xdr:col>13</xdr:col>
      <xdr:colOff>533400</xdr:colOff>
      <xdr:row>23</xdr:row>
      <xdr:rowOff>0</xdr:rowOff>
    </xdr:to>
    <xdr:sp macro="" textlink="">
      <xdr:nvSpPr>
        <xdr:cNvPr id="3" name="Rounded Rectangle 2">
          <a:hlinkClick xmlns:r="http://schemas.openxmlformats.org/officeDocument/2006/relationships" r:id="rId3" tooltip="Help"/>
        </xdr:cNvPr>
        <xdr:cNvSpPr/>
      </xdr:nvSpPr>
      <xdr:spPr>
        <a:xfrm>
          <a:off x="6372225" y="4781550"/>
          <a:ext cx="1085850" cy="36195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a:t>Back</a:t>
          </a:r>
        </a:p>
      </xdr:txBody>
    </xdr:sp>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76200</xdr:colOff>
      <xdr:row>0</xdr:row>
      <xdr:rowOff>85725</xdr:rowOff>
    </xdr:from>
    <xdr:to>
      <xdr:col>3</xdr:col>
      <xdr:colOff>38100</xdr:colOff>
      <xdr:row>2</xdr:row>
      <xdr:rowOff>209550</xdr:rowOff>
    </xdr:to>
    <xdr:pic>
      <xdr:nvPicPr>
        <xdr:cNvPr id="2" name="Picture 4" descr="LSP Logo_SquareWhite.png">
          <a:hlinkClick xmlns:r="http://schemas.openxmlformats.org/officeDocument/2006/relationships" r:id="rId1"/>
        </xdr:cNvPr>
        <xdr:cNvPicPr>
          <a:picLocks noChangeAspect="1"/>
        </xdr:cNvPicPr>
      </xdr:nvPicPr>
      <xdr:blipFill>
        <a:blip xmlns:r="http://schemas.openxmlformats.org/officeDocument/2006/relationships" r:embed="rId2" cstate="print"/>
        <a:srcRect/>
        <a:stretch>
          <a:fillRect/>
        </a:stretch>
      </xdr:blipFill>
      <xdr:spPr bwMode="auto">
        <a:xfrm>
          <a:off x="76200" y="85725"/>
          <a:ext cx="1562100" cy="885825"/>
        </a:xfrm>
        <a:prstGeom prst="rect">
          <a:avLst/>
        </a:prstGeom>
        <a:noFill/>
        <a:ln w="9525">
          <a:noFill/>
          <a:miter lim="800000"/>
          <a:headEnd/>
          <a:tailEnd/>
        </a:ln>
      </xdr:spPr>
    </xdr:pic>
    <xdr:clientData/>
  </xdr:twoCellAnchor>
  <xdr:twoCellAnchor>
    <xdr:from>
      <xdr:col>12</xdr:col>
      <xdr:colOff>9524</xdr:colOff>
      <xdr:row>20</xdr:row>
      <xdr:rowOff>38100</xdr:rowOff>
    </xdr:from>
    <xdr:to>
      <xdr:col>14</xdr:col>
      <xdr:colOff>238124</xdr:colOff>
      <xdr:row>22</xdr:row>
      <xdr:rowOff>19050</xdr:rowOff>
    </xdr:to>
    <xdr:sp macro="" textlink="">
      <xdr:nvSpPr>
        <xdr:cNvPr id="5" name="Rounded Rectangle 4">
          <a:hlinkClick xmlns:r="http://schemas.openxmlformats.org/officeDocument/2006/relationships" r:id="rId3" tooltip="Calculate"/>
        </xdr:cNvPr>
        <xdr:cNvSpPr/>
      </xdr:nvSpPr>
      <xdr:spPr>
        <a:xfrm>
          <a:off x="6105524" y="4495800"/>
          <a:ext cx="1057275" cy="36195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a:t>Main Menu</a:t>
          </a:r>
        </a:p>
      </xdr:txBody>
    </xdr:sp>
    <xdr:clientData/>
  </xdr:twoCellAnchor>
  <xdr:twoCellAnchor>
    <xdr:from>
      <xdr:col>11</xdr:col>
      <xdr:colOff>600075</xdr:colOff>
      <xdr:row>17</xdr:row>
      <xdr:rowOff>47625</xdr:rowOff>
    </xdr:from>
    <xdr:to>
      <xdr:col>14</xdr:col>
      <xdr:colOff>228600</xdr:colOff>
      <xdr:row>19</xdr:row>
      <xdr:rowOff>28575</xdr:rowOff>
    </xdr:to>
    <xdr:sp macro="" textlink="">
      <xdr:nvSpPr>
        <xdr:cNvPr id="7" name="Rounded Rectangle 6">
          <a:hlinkClick xmlns:r="http://schemas.openxmlformats.org/officeDocument/2006/relationships" r:id="rId4" tooltip="Help"/>
        </xdr:cNvPr>
        <xdr:cNvSpPr/>
      </xdr:nvSpPr>
      <xdr:spPr>
        <a:xfrm>
          <a:off x="6086475" y="3933825"/>
          <a:ext cx="1066800" cy="36195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a:t>Help</a:t>
          </a:r>
        </a:p>
      </xdr:txBody>
    </xdr:sp>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76200</xdr:colOff>
      <xdr:row>0</xdr:row>
      <xdr:rowOff>85725</xdr:rowOff>
    </xdr:from>
    <xdr:to>
      <xdr:col>2</xdr:col>
      <xdr:colOff>419100</xdr:colOff>
      <xdr:row>2</xdr:row>
      <xdr:rowOff>209550</xdr:rowOff>
    </xdr:to>
    <xdr:pic>
      <xdr:nvPicPr>
        <xdr:cNvPr id="2" name="Picture 4" descr="LSP Logo_SquareWhite.png">
          <a:hlinkClick xmlns:r="http://schemas.openxmlformats.org/officeDocument/2006/relationships" r:id="rId1"/>
        </xdr:cNvPr>
        <xdr:cNvPicPr>
          <a:picLocks noChangeAspect="1"/>
        </xdr:cNvPicPr>
      </xdr:nvPicPr>
      <xdr:blipFill>
        <a:blip xmlns:r="http://schemas.openxmlformats.org/officeDocument/2006/relationships" r:embed="rId2" cstate="print"/>
        <a:srcRect/>
        <a:stretch>
          <a:fillRect/>
        </a:stretch>
      </xdr:blipFill>
      <xdr:spPr bwMode="auto">
        <a:xfrm>
          <a:off x="76200" y="85725"/>
          <a:ext cx="1562100" cy="885825"/>
        </a:xfrm>
        <a:prstGeom prst="rect">
          <a:avLst/>
        </a:prstGeom>
        <a:noFill/>
        <a:ln w="9525">
          <a:noFill/>
          <a:miter lim="800000"/>
          <a:headEnd/>
          <a:tailEnd/>
        </a:ln>
      </xdr:spPr>
    </xdr:pic>
    <xdr:clientData/>
  </xdr:twoCellAnchor>
  <xdr:twoCellAnchor>
    <xdr:from>
      <xdr:col>12</xdr:col>
      <xdr:colOff>66675</xdr:colOff>
      <xdr:row>23</xdr:row>
      <xdr:rowOff>95250</xdr:rowOff>
    </xdr:from>
    <xdr:to>
      <xdr:col>13</xdr:col>
      <xdr:colOff>542925</xdr:colOff>
      <xdr:row>25</xdr:row>
      <xdr:rowOff>76200</xdr:rowOff>
    </xdr:to>
    <xdr:sp macro="" textlink="">
      <xdr:nvSpPr>
        <xdr:cNvPr id="3" name="Rounded Rectangle 2">
          <a:hlinkClick xmlns:r="http://schemas.openxmlformats.org/officeDocument/2006/relationships" r:id="rId3" tooltip="Help"/>
        </xdr:cNvPr>
        <xdr:cNvSpPr/>
      </xdr:nvSpPr>
      <xdr:spPr>
        <a:xfrm>
          <a:off x="6381750" y="5048250"/>
          <a:ext cx="1085850" cy="36195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a:t>Back</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76200</xdr:colOff>
      <xdr:row>0</xdr:row>
      <xdr:rowOff>85725</xdr:rowOff>
    </xdr:from>
    <xdr:to>
      <xdr:col>2</xdr:col>
      <xdr:colOff>419100</xdr:colOff>
      <xdr:row>2</xdr:row>
      <xdr:rowOff>209550</xdr:rowOff>
    </xdr:to>
    <xdr:pic>
      <xdr:nvPicPr>
        <xdr:cNvPr id="3175" name="Picture 4" descr="LSP Logo_SquareWhite.png">
          <a:hlinkClick xmlns:r="http://schemas.openxmlformats.org/officeDocument/2006/relationships" r:id="rId1"/>
        </xdr:cNvPr>
        <xdr:cNvPicPr>
          <a:picLocks noChangeAspect="1"/>
        </xdr:cNvPicPr>
      </xdr:nvPicPr>
      <xdr:blipFill>
        <a:blip xmlns:r="http://schemas.openxmlformats.org/officeDocument/2006/relationships" r:embed="rId2" cstate="print"/>
        <a:srcRect/>
        <a:stretch>
          <a:fillRect/>
        </a:stretch>
      </xdr:blipFill>
      <xdr:spPr bwMode="auto">
        <a:xfrm>
          <a:off x="76200" y="85725"/>
          <a:ext cx="1562100" cy="885825"/>
        </a:xfrm>
        <a:prstGeom prst="rect">
          <a:avLst/>
        </a:prstGeom>
        <a:noFill/>
        <a:ln w="9525">
          <a:noFill/>
          <a:miter lim="800000"/>
          <a:headEnd/>
          <a:tailEnd/>
        </a:ln>
      </xdr:spPr>
    </xdr:pic>
    <xdr:clientData/>
  </xdr:twoCellAnchor>
  <xdr:twoCellAnchor>
    <xdr:from>
      <xdr:col>11</xdr:col>
      <xdr:colOff>104775</xdr:colOff>
      <xdr:row>22</xdr:row>
      <xdr:rowOff>161925</xdr:rowOff>
    </xdr:from>
    <xdr:to>
      <xdr:col>12</xdr:col>
      <xdr:colOff>581025</xdr:colOff>
      <xdr:row>24</xdr:row>
      <xdr:rowOff>142875</xdr:rowOff>
    </xdr:to>
    <xdr:sp macro="" textlink="">
      <xdr:nvSpPr>
        <xdr:cNvPr id="3" name="Rounded Rectangle 2">
          <a:hlinkClick xmlns:r="http://schemas.openxmlformats.org/officeDocument/2006/relationships" r:id="rId3" tooltip="Help"/>
        </xdr:cNvPr>
        <xdr:cNvSpPr/>
      </xdr:nvSpPr>
      <xdr:spPr>
        <a:xfrm>
          <a:off x="5810250" y="5076825"/>
          <a:ext cx="1085850" cy="36195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a:t>Help</a:t>
          </a:r>
        </a:p>
      </xdr:txBody>
    </xdr:sp>
    <xdr:clientData/>
  </xdr:twoCellAnchor>
  <xdr:twoCellAnchor>
    <xdr:from>
      <xdr:col>11</xdr:col>
      <xdr:colOff>104775</xdr:colOff>
      <xdr:row>20</xdr:row>
      <xdr:rowOff>19050</xdr:rowOff>
    </xdr:from>
    <xdr:to>
      <xdr:col>12</xdr:col>
      <xdr:colOff>581025</xdr:colOff>
      <xdr:row>22</xdr:row>
      <xdr:rowOff>0</xdr:rowOff>
    </xdr:to>
    <xdr:sp macro="" textlink="">
      <xdr:nvSpPr>
        <xdr:cNvPr id="4" name="Rounded Rectangle 3">
          <a:hlinkClick xmlns:r="http://schemas.openxmlformats.org/officeDocument/2006/relationships" r:id="rId4" tooltip="Calculate"/>
        </xdr:cNvPr>
        <xdr:cNvSpPr/>
      </xdr:nvSpPr>
      <xdr:spPr>
        <a:xfrm>
          <a:off x="5810250" y="4552950"/>
          <a:ext cx="1085850" cy="36195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a:t>Calculate</a:t>
          </a:r>
        </a:p>
      </xdr:txBody>
    </xdr:sp>
    <xdr:clientData/>
  </xdr:twoCellAnchor>
  <xdr:twoCellAnchor>
    <xdr:from>
      <xdr:col>11</xdr:col>
      <xdr:colOff>114300</xdr:colOff>
      <xdr:row>25</xdr:row>
      <xdr:rowOff>76200</xdr:rowOff>
    </xdr:from>
    <xdr:to>
      <xdr:col>12</xdr:col>
      <xdr:colOff>590550</xdr:colOff>
      <xdr:row>27</xdr:row>
      <xdr:rowOff>57150</xdr:rowOff>
    </xdr:to>
    <xdr:sp macro="" textlink="">
      <xdr:nvSpPr>
        <xdr:cNvPr id="6" name="Rounded Rectangle 5">
          <a:hlinkClick xmlns:r="http://schemas.openxmlformats.org/officeDocument/2006/relationships" r:id="rId5" tooltip="Calculate"/>
        </xdr:cNvPr>
        <xdr:cNvSpPr/>
      </xdr:nvSpPr>
      <xdr:spPr>
        <a:xfrm>
          <a:off x="5819775" y="5562600"/>
          <a:ext cx="1085850" cy="36195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a:t>Main Menu</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76200</xdr:colOff>
      <xdr:row>0</xdr:row>
      <xdr:rowOff>85725</xdr:rowOff>
    </xdr:from>
    <xdr:to>
      <xdr:col>2</xdr:col>
      <xdr:colOff>419100</xdr:colOff>
      <xdr:row>2</xdr:row>
      <xdr:rowOff>209550</xdr:rowOff>
    </xdr:to>
    <xdr:pic>
      <xdr:nvPicPr>
        <xdr:cNvPr id="4149" name="Picture 4" descr="LSP Logo_SquareWhite.png">
          <a:hlinkClick xmlns:r="http://schemas.openxmlformats.org/officeDocument/2006/relationships" r:id="rId1"/>
        </xdr:cNvPr>
        <xdr:cNvPicPr>
          <a:picLocks noChangeAspect="1"/>
        </xdr:cNvPicPr>
      </xdr:nvPicPr>
      <xdr:blipFill>
        <a:blip xmlns:r="http://schemas.openxmlformats.org/officeDocument/2006/relationships" r:embed="rId2" cstate="print"/>
        <a:srcRect/>
        <a:stretch>
          <a:fillRect/>
        </a:stretch>
      </xdr:blipFill>
      <xdr:spPr bwMode="auto">
        <a:xfrm>
          <a:off x="76200" y="85725"/>
          <a:ext cx="1562100" cy="885825"/>
        </a:xfrm>
        <a:prstGeom prst="rect">
          <a:avLst/>
        </a:prstGeom>
        <a:noFill/>
        <a:ln w="9525">
          <a:noFill/>
          <a:miter lim="800000"/>
          <a:headEnd/>
          <a:tailEnd/>
        </a:ln>
      </xdr:spPr>
    </xdr:pic>
    <xdr:clientData/>
  </xdr:twoCellAnchor>
  <xdr:twoCellAnchor>
    <xdr:from>
      <xdr:col>12</xdr:col>
      <xdr:colOff>57150</xdr:colOff>
      <xdr:row>23</xdr:row>
      <xdr:rowOff>19050</xdr:rowOff>
    </xdr:from>
    <xdr:to>
      <xdr:col>13</xdr:col>
      <xdr:colOff>533400</xdr:colOff>
      <xdr:row>25</xdr:row>
      <xdr:rowOff>0</xdr:rowOff>
    </xdr:to>
    <xdr:sp macro="" textlink="">
      <xdr:nvSpPr>
        <xdr:cNvPr id="3" name="Rounded Rectangle 2">
          <a:hlinkClick xmlns:r="http://schemas.openxmlformats.org/officeDocument/2006/relationships" r:id="rId3" tooltip="Help"/>
        </xdr:cNvPr>
        <xdr:cNvSpPr/>
      </xdr:nvSpPr>
      <xdr:spPr>
        <a:xfrm>
          <a:off x="6372225" y="4972050"/>
          <a:ext cx="1085850" cy="36195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a:t>Back</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76200</xdr:colOff>
      <xdr:row>0</xdr:row>
      <xdr:rowOff>85725</xdr:rowOff>
    </xdr:from>
    <xdr:to>
      <xdr:col>2</xdr:col>
      <xdr:colOff>419100</xdr:colOff>
      <xdr:row>2</xdr:row>
      <xdr:rowOff>209550</xdr:rowOff>
    </xdr:to>
    <xdr:pic>
      <xdr:nvPicPr>
        <xdr:cNvPr id="5223" name="Picture 4" descr="LSP Logo_SquareWhite.png">
          <a:hlinkClick xmlns:r="http://schemas.openxmlformats.org/officeDocument/2006/relationships" r:id="rId1"/>
        </xdr:cNvPr>
        <xdr:cNvPicPr>
          <a:picLocks noChangeAspect="1"/>
        </xdr:cNvPicPr>
      </xdr:nvPicPr>
      <xdr:blipFill>
        <a:blip xmlns:r="http://schemas.openxmlformats.org/officeDocument/2006/relationships" r:embed="rId2" cstate="print"/>
        <a:srcRect/>
        <a:stretch>
          <a:fillRect/>
        </a:stretch>
      </xdr:blipFill>
      <xdr:spPr bwMode="auto">
        <a:xfrm>
          <a:off x="76200" y="85725"/>
          <a:ext cx="1562100" cy="885825"/>
        </a:xfrm>
        <a:prstGeom prst="rect">
          <a:avLst/>
        </a:prstGeom>
        <a:noFill/>
        <a:ln w="9525">
          <a:noFill/>
          <a:miter lim="800000"/>
          <a:headEnd/>
          <a:tailEnd/>
        </a:ln>
      </xdr:spPr>
    </xdr:pic>
    <xdr:clientData/>
  </xdr:twoCellAnchor>
  <xdr:twoCellAnchor>
    <xdr:from>
      <xdr:col>11</xdr:col>
      <xdr:colOff>104775</xdr:colOff>
      <xdr:row>22</xdr:row>
      <xdr:rowOff>161925</xdr:rowOff>
    </xdr:from>
    <xdr:to>
      <xdr:col>12</xdr:col>
      <xdr:colOff>581025</xdr:colOff>
      <xdr:row>24</xdr:row>
      <xdr:rowOff>142875</xdr:rowOff>
    </xdr:to>
    <xdr:sp macro="" textlink="">
      <xdr:nvSpPr>
        <xdr:cNvPr id="3" name="Rounded Rectangle 2">
          <a:hlinkClick xmlns:r="http://schemas.openxmlformats.org/officeDocument/2006/relationships" r:id="rId3" tooltip="Help"/>
        </xdr:cNvPr>
        <xdr:cNvSpPr/>
      </xdr:nvSpPr>
      <xdr:spPr>
        <a:xfrm>
          <a:off x="5810250" y="5076825"/>
          <a:ext cx="1085850" cy="36195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a:t>Help</a:t>
          </a:r>
        </a:p>
      </xdr:txBody>
    </xdr:sp>
    <xdr:clientData/>
  </xdr:twoCellAnchor>
  <xdr:twoCellAnchor>
    <xdr:from>
      <xdr:col>11</xdr:col>
      <xdr:colOff>104775</xdr:colOff>
      <xdr:row>20</xdr:row>
      <xdr:rowOff>19050</xdr:rowOff>
    </xdr:from>
    <xdr:to>
      <xdr:col>12</xdr:col>
      <xdr:colOff>581025</xdr:colOff>
      <xdr:row>22</xdr:row>
      <xdr:rowOff>0</xdr:rowOff>
    </xdr:to>
    <xdr:sp macro="" textlink="">
      <xdr:nvSpPr>
        <xdr:cNvPr id="4" name="Rounded Rectangle 3">
          <a:hlinkClick xmlns:r="http://schemas.openxmlformats.org/officeDocument/2006/relationships" r:id="rId4" tooltip="Calculate"/>
        </xdr:cNvPr>
        <xdr:cNvSpPr/>
      </xdr:nvSpPr>
      <xdr:spPr>
        <a:xfrm>
          <a:off x="5810250" y="4552950"/>
          <a:ext cx="1085850" cy="36195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a:t>Calculate</a:t>
          </a:r>
        </a:p>
      </xdr:txBody>
    </xdr:sp>
    <xdr:clientData/>
  </xdr:twoCellAnchor>
  <xdr:twoCellAnchor>
    <xdr:from>
      <xdr:col>11</xdr:col>
      <xdr:colOff>114300</xdr:colOff>
      <xdr:row>25</xdr:row>
      <xdr:rowOff>95250</xdr:rowOff>
    </xdr:from>
    <xdr:to>
      <xdr:col>12</xdr:col>
      <xdr:colOff>590550</xdr:colOff>
      <xdr:row>27</xdr:row>
      <xdr:rowOff>76200</xdr:rowOff>
    </xdr:to>
    <xdr:sp macro="" textlink="">
      <xdr:nvSpPr>
        <xdr:cNvPr id="5" name="Rounded Rectangle 4">
          <a:hlinkClick xmlns:r="http://schemas.openxmlformats.org/officeDocument/2006/relationships" r:id="rId5" tooltip="Calculate"/>
        </xdr:cNvPr>
        <xdr:cNvSpPr/>
      </xdr:nvSpPr>
      <xdr:spPr>
        <a:xfrm>
          <a:off x="5819775" y="5581650"/>
          <a:ext cx="1085850" cy="36195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a:t>Main Menu</a:t>
          </a: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76200</xdr:colOff>
      <xdr:row>0</xdr:row>
      <xdr:rowOff>85725</xdr:rowOff>
    </xdr:from>
    <xdr:to>
      <xdr:col>2</xdr:col>
      <xdr:colOff>419100</xdr:colOff>
      <xdr:row>2</xdr:row>
      <xdr:rowOff>209550</xdr:rowOff>
    </xdr:to>
    <xdr:pic>
      <xdr:nvPicPr>
        <xdr:cNvPr id="6197" name="Picture 4" descr="LSP Logo_SquareWhite.png">
          <a:hlinkClick xmlns:r="http://schemas.openxmlformats.org/officeDocument/2006/relationships" r:id="rId1"/>
        </xdr:cNvPr>
        <xdr:cNvPicPr>
          <a:picLocks noChangeAspect="1"/>
        </xdr:cNvPicPr>
      </xdr:nvPicPr>
      <xdr:blipFill>
        <a:blip xmlns:r="http://schemas.openxmlformats.org/officeDocument/2006/relationships" r:embed="rId2" cstate="print"/>
        <a:srcRect/>
        <a:stretch>
          <a:fillRect/>
        </a:stretch>
      </xdr:blipFill>
      <xdr:spPr bwMode="auto">
        <a:xfrm>
          <a:off x="76200" y="85725"/>
          <a:ext cx="1562100" cy="885825"/>
        </a:xfrm>
        <a:prstGeom prst="rect">
          <a:avLst/>
        </a:prstGeom>
        <a:noFill/>
        <a:ln w="9525">
          <a:noFill/>
          <a:miter lim="800000"/>
          <a:headEnd/>
          <a:tailEnd/>
        </a:ln>
      </xdr:spPr>
    </xdr:pic>
    <xdr:clientData/>
  </xdr:twoCellAnchor>
  <xdr:twoCellAnchor>
    <xdr:from>
      <xdr:col>12</xdr:col>
      <xdr:colOff>57150</xdr:colOff>
      <xdr:row>23</xdr:row>
      <xdr:rowOff>19050</xdr:rowOff>
    </xdr:from>
    <xdr:to>
      <xdr:col>13</xdr:col>
      <xdr:colOff>533400</xdr:colOff>
      <xdr:row>25</xdr:row>
      <xdr:rowOff>0</xdr:rowOff>
    </xdr:to>
    <xdr:sp macro="" textlink="">
      <xdr:nvSpPr>
        <xdr:cNvPr id="3" name="Rounded Rectangle 2">
          <a:hlinkClick xmlns:r="http://schemas.openxmlformats.org/officeDocument/2006/relationships" r:id="rId3" tooltip="Help"/>
        </xdr:cNvPr>
        <xdr:cNvSpPr/>
      </xdr:nvSpPr>
      <xdr:spPr>
        <a:xfrm>
          <a:off x="6372225" y="4972050"/>
          <a:ext cx="1085850" cy="36195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a:t>Back</a:t>
          </a: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76200</xdr:colOff>
      <xdr:row>0</xdr:row>
      <xdr:rowOff>85725</xdr:rowOff>
    </xdr:from>
    <xdr:to>
      <xdr:col>2</xdr:col>
      <xdr:colOff>419100</xdr:colOff>
      <xdr:row>2</xdr:row>
      <xdr:rowOff>209550</xdr:rowOff>
    </xdr:to>
    <xdr:pic>
      <xdr:nvPicPr>
        <xdr:cNvPr id="7271" name="Picture 4" descr="LSP Logo_SquareWhite.png">
          <a:hlinkClick xmlns:r="http://schemas.openxmlformats.org/officeDocument/2006/relationships" r:id="rId1"/>
        </xdr:cNvPr>
        <xdr:cNvPicPr>
          <a:picLocks noChangeAspect="1"/>
        </xdr:cNvPicPr>
      </xdr:nvPicPr>
      <xdr:blipFill>
        <a:blip xmlns:r="http://schemas.openxmlformats.org/officeDocument/2006/relationships" r:embed="rId2" cstate="print"/>
        <a:srcRect/>
        <a:stretch>
          <a:fillRect/>
        </a:stretch>
      </xdr:blipFill>
      <xdr:spPr bwMode="auto">
        <a:xfrm>
          <a:off x="76200" y="85725"/>
          <a:ext cx="1562100" cy="885825"/>
        </a:xfrm>
        <a:prstGeom prst="rect">
          <a:avLst/>
        </a:prstGeom>
        <a:noFill/>
        <a:ln w="9525">
          <a:noFill/>
          <a:miter lim="800000"/>
          <a:headEnd/>
          <a:tailEnd/>
        </a:ln>
      </xdr:spPr>
    </xdr:pic>
    <xdr:clientData/>
  </xdr:twoCellAnchor>
  <xdr:twoCellAnchor>
    <xdr:from>
      <xdr:col>9</xdr:col>
      <xdr:colOff>466725</xdr:colOff>
      <xdr:row>23</xdr:row>
      <xdr:rowOff>123825</xdr:rowOff>
    </xdr:from>
    <xdr:to>
      <xdr:col>11</xdr:col>
      <xdr:colOff>333375</xdr:colOff>
      <xdr:row>25</xdr:row>
      <xdr:rowOff>104775</xdr:rowOff>
    </xdr:to>
    <xdr:sp macro="" textlink="">
      <xdr:nvSpPr>
        <xdr:cNvPr id="3" name="Rounded Rectangle 2">
          <a:hlinkClick xmlns:r="http://schemas.openxmlformats.org/officeDocument/2006/relationships" r:id="rId3" tooltip="Help"/>
        </xdr:cNvPr>
        <xdr:cNvSpPr/>
      </xdr:nvSpPr>
      <xdr:spPr>
        <a:xfrm>
          <a:off x="5953125" y="5229225"/>
          <a:ext cx="1085850" cy="36195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a:t>Help</a:t>
          </a:r>
        </a:p>
      </xdr:txBody>
    </xdr:sp>
    <xdr:clientData/>
  </xdr:twoCellAnchor>
  <xdr:twoCellAnchor>
    <xdr:from>
      <xdr:col>9</xdr:col>
      <xdr:colOff>457200</xdr:colOff>
      <xdr:row>21</xdr:row>
      <xdr:rowOff>19050</xdr:rowOff>
    </xdr:from>
    <xdr:to>
      <xdr:col>11</xdr:col>
      <xdr:colOff>323850</xdr:colOff>
      <xdr:row>23</xdr:row>
      <xdr:rowOff>0</xdr:rowOff>
    </xdr:to>
    <xdr:sp macro="" textlink="">
      <xdr:nvSpPr>
        <xdr:cNvPr id="4" name="Rounded Rectangle 3">
          <a:hlinkClick xmlns:r="http://schemas.openxmlformats.org/officeDocument/2006/relationships" r:id="rId4" tooltip="Calculate"/>
        </xdr:cNvPr>
        <xdr:cNvSpPr/>
      </xdr:nvSpPr>
      <xdr:spPr>
        <a:xfrm>
          <a:off x="5943600" y="4743450"/>
          <a:ext cx="1085850" cy="36195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a:t>Calculate</a:t>
          </a:r>
        </a:p>
      </xdr:txBody>
    </xdr:sp>
    <xdr:clientData/>
  </xdr:twoCellAnchor>
  <xdr:twoCellAnchor>
    <xdr:from>
      <xdr:col>9</xdr:col>
      <xdr:colOff>457200</xdr:colOff>
      <xdr:row>26</xdr:row>
      <xdr:rowOff>57150</xdr:rowOff>
    </xdr:from>
    <xdr:to>
      <xdr:col>11</xdr:col>
      <xdr:colOff>323850</xdr:colOff>
      <xdr:row>28</xdr:row>
      <xdr:rowOff>38100</xdr:rowOff>
    </xdr:to>
    <xdr:sp macro="" textlink="">
      <xdr:nvSpPr>
        <xdr:cNvPr id="5" name="Rounded Rectangle 4">
          <a:hlinkClick xmlns:r="http://schemas.openxmlformats.org/officeDocument/2006/relationships" r:id="rId5" tooltip="Calculate"/>
        </xdr:cNvPr>
        <xdr:cNvSpPr/>
      </xdr:nvSpPr>
      <xdr:spPr>
        <a:xfrm>
          <a:off x="5943600" y="5734050"/>
          <a:ext cx="1085850" cy="36195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a:t>Main Menu</a:t>
          </a:r>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76200</xdr:colOff>
      <xdr:row>0</xdr:row>
      <xdr:rowOff>85725</xdr:rowOff>
    </xdr:from>
    <xdr:to>
      <xdr:col>2</xdr:col>
      <xdr:colOff>419100</xdr:colOff>
      <xdr:row>2</xdr:row>
      <xdr:rowOff>209550</xdr:rowOff>
    </xdr:to>
    <xdr:pic>
      <xdr:nvPicPr>
        <xdr:cNvPr id="8245" name="Picture 4" descr="LSP Logo_SquareWhite.png">
          <a:hlinkClick xmlns:r="http://schemas.openxmlformats.org/officeDocument/2006/relationships" r:id="rId1"/>
        </xdr:cNvPr>
        <xdr:cNvPicPr>
          <a:picLocks noChangeAspect="1"/>
        </xdr:cNvPicPr>
      </xdr:nvPicPr>
      <xdr:blipFill>
        <a:blip xmlns:r="http://schemas.openxmlformats.org/officeDocument/2006/relationships" r:embed="rId2" cstate="print"/>
        <a:srcRect/>
        <a:stretch>
          <a:fillRect/>
        </a:stretch>
      </xdr:blipFill>
      <xdr:spPr bwMode="auto">
        <a:xfrm>
          <a:off x="76200" y="85725"/>
          <a:ext cx="1562100" cy="885825"/>
        </a:xfrm>
        <a:prstGeom prst="rect">
          <a:avLst/>
        </a:prstGeom>
        <a:noFill/>
        <a:ln w="9525">
          <a:noFill/>
          <a:miter lim="800000"/>
          <a:headEnd/>
          <a:tailEnd/>
        </a:ln>
      </xdr:spPr>
    </xdr:pic>
    <xdr:clientData/>
  </xdr:twoCellAnchor>
  <xdr:twoCellAnchor>
    <xdr:from>
      <xdr:col>12</xdr:col>
      <xdr:colOff>57150</xdr:colOff>
      <xdr:row>28</xdr:row>
      <xdr:rowOff>19050</xdr:rowOff>
    </xdr:from>
    <xdr:to>
      <xdr:col>13</xdr:col>
      <xdr:colOff>533400</xdr:colOff>
      <xdr:row>30</xdr:row>
      <xdr:rowOff>0</xdr:rowOff>
    </xdr:to>
    <xdr:sp macro="" textlink="">
      <xdr:nvSpPr>
        <xdr:cNvPr id="3" name="Rounded Rectangle 2">
          <a:hlinkClick xmlns:r="http://schemas.openxmlformats.org/officeDocument/2006/relationships" r:id="rId3" tooltip="Help"/>
        </xdr:cNvPr>
        <xdr:cNvSpPr/>
      </xdr:nvSpPr>
      <xdr:spPr>
        <a:xfrm>
          <a:off x="6372225" y="5924550"/>
          <a:ext cx="1085850" cy="36195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a:t>Back</a:t>
          </a:r>
        </a:p>
      </xdr:txBody>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76200</xdr:colOff>
      <xdr:row>0</xdr:row>
      <xdr:rowOff>85725</xdr:rowOff>
    </xdr:from>
    <xdr:to>
      <xdr:col>2</xdr:col>
      <xdr:colOff>419100</xdr:colOff>
      <xdr:row>2</xdr:row>
      <xdr:rowOff>209550</xdr:rowOff>
    </xdr:to>
    <xdr:pic>
      <xdr:nvPicPr>
        <xdr:cNvPr id="9319" name="Picture 4" descr="LSP Logo_SquareWhite.png">
          <a:hlinkClick xmlns:r="http://schemas.openxmlformats.org/officeDocument/2006/relationships" r:id="rId1"/>
        </xdr:cNvPr>
        <xdr:cNvPicPr>
          <a:picLocks noChangeAspect="1"/>
        </xdr:cNvPicPr>
      </xdr:nvPicPr>
      <xdr:blipFill>
        <a:blip xmlns:r="http://schemas.openxmlformats.org/officeDocument/2006/relationships" r:embed="rId2" cstate="print"/>
        <a:srcRect/>
        <a:stretch>
          <a:fillRect/>
        </a:stretch>
      </xdr:blipFill>
      <xdr:spPr bwMode="auto">
        <a:xfrm>
          <a:off x="76200" y="85725"/>
          <a:ext cx="1562100" cy="885825"/>
        </a:xfrm>
        <a:prstGeom prst="rect">
          <a:avLst/>
        </a:prstGeom>
        <a:noFill/>
        <a:ln w="9525">
          <a:noFill/>
          <a:miter lim="800000"/>
          <a:headEnd/>
          <a:tailEnd/>
        </a:ln>
      </xdr:spPr>
    </xdr:pic>
    <xdr:clientData/>
  </xdr:twoCellAnchor>
  <xdr:twoCellAnchor>
    <xdr:from>
      <xdr:col>9</xdr:col>
      <xdr:colOff>438150</xdr:colOff>
      <xdr:row>23</xdr:row>
      <xdr:rowOff>133350</xdr:rowOff>
    </xdr:from>
    <xdr:to>
      <xdr:col>11</xdr:col>
      <xdr:colOff>304800</xdr:colOff>
      <xdr:row>25</xdr:row>
      <xdr:rowOff>114300</xdr:rowOff>
    </xdr:to>
    <xdr:sp macro="" textlink="">
      <xdr:nvSpPr>
        <xdr:cNvPr id="3" name="Rounded Rectangle 2">
          <a:hlinkClick xmlns:r="http://schemas.openxmlformats.org/officeDocument/2006/relationships" r:id="rId3" tooltip="Help"/>
        </xdr:cNvPr>
        <xdr:cNvSpPr/>
      </xdr:nvSpPr>
      <xdr:spPr>
        <a:xfrm>
          <a:off x="5924550" y="5238750"/>
          <a:ext cx="1085850" cy="36195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a:t>Help</a:t>
          </a:r>
        </a:p>
      </xdr:txBody>
    </xdr:sp>
    <xdr:clientData/>
  </xdr:twoCellAnchor>
  <xdr:twoCellAnchor>
    <xdr:from>
      <xdr:col>9</xdr:col>
      <xdr:colOff>447675</xdr:colOff>
      <xdr:row>21</xdr:row>
      <xdr:rowOff>9525</xdr:rowOff>
    </xdr:from>
    <xdr:to>
      <xdr:col>11</xdr:col>
      <xdr:colOff>314325</xdr:colOff>
      <xdr:row>22</xdr:row>
      <xdr:rowOff>180975</xdr:rowOff>
    </xdr:to>
    <xdr:sp macro="" textlink="">
      <xdr:nvSpPr>
        <xdr:cNvPr id="4" name="Rounded Rectangle 3">
          <a:hlinkClick xmlns:r="http://schemas.openxmlformats.org/officeDocument/2006/relationships" r:id="rId4" tooltip="Calculate"/>
        </xdr:cNvPr>
        <xdr:cNvSpPr/>
      </xdr:nvSpPr>
      <xdr:spPr>
        <a:xfrm>
          <a:off x="5934075" y="4733925"/>
          <a:ext cx="1085850" cy="36195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a:t>Calculate</a:t>
          </a:r>
        </a:p>
      </xdr:txBody>
    </xdr:sp>
    <xdr:clientData/>
  </xdr:twoCellAnchor>
  <xdr:twoCellAnchor>
    <xdr:from>
      <xdr:col>9</xdr:col>
      <xdr:colOff>447675</xdr:colOff>
      <xdr:row>26</xdr:row>
      <xdr:rowOff>57150</xdr:rowOff>
    </xdr:from>
    <xdr:to>
      <xdr:col>11</xdr:col>
      <xdr:colOff>314325</xdr:colOff>
      <xdr:row>28</xdr:row>
      <xdr:rowOff>38100</xdr:rowOff>
    </xdr:to>
    <xdr:sp macro="" textlink="">
      <xdr:nvSpPr>
        <xdr:cNvPr id="5" name="Rounded Rectangle 4">
          <a:hlinkClick xmlns:r="http://schemas.openxmlformats.org/officeDocument/2006/relationships" r:id="rId5" tooltip="Calculate"/>
        </xdr:cNvPr>
        <xdr:cNvSpPr/>
      </xdr:nvSpPr>
      <xdr:spPr>
        <a:xfrm>
          <a:off x="5934075" y="5734050"/>
          <a:ext cx="1085850" cy="36195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a:t>Main Menu</a:t>
          </a:r>
        </a:p>
      </xdr:txBody>
    </xdr:sp>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76200</xdr:colOff>
      <xdr:row>0</xdr:row>
      <xdr:rowOff>85725</xdr:rowOff>
    </xdr:from>
    <xdr:to>
      <xdr:col>2</xdr:col>
      <xdr:colOff>419100</xdr:colOff>
      <xdr:row>2</xdr:row>
      <xdr:rowOff>209550</xdr:rowOff>
    </xdr:to>
    <xdr:pic>
      <xdr:nvPicPr>
        <xdr:cNvPr id="10293" name="Picture 4" descr="LSP Logo_SquareWhite.png">
          <a:hlinkClick xmlns:r="http://schemas.openxmlformats.org/officeDocument/2006/relationships" r:id="rId1"/>
        </xdr:cNvPr>
        <xdr:cNvPicPr>
          <a:picLocks noChangeAspect="1"/>
        </xdr:cNvPicPr>
      </xdr:nvPicPr>
      <xdr:blipFill>
        <a:blip xmlns:r="http://schemas.openxmlformats.org/officeDocument/2006/relationships" r:embed="rId2" cstate="print"/>
        <a:srcRect/>
        <a:stretch>
          <a:fillRect/>
        </a:stretch>
      </xdr:blipFill>
      <xdr:spPr bwMode="auto">
        <a:xfrm>
          <a:off x="76200" y="85725"/>
          <a:ext cx="1562100" cy="885825"/>
        </a:xfrm>
        <a:prstGeom prst="rect">
          <a:avLst/>
        </a:prstGeom>
        <a:noFill/>
        <a:ln w="9525">
          <a:noFill/>
          <a:miter lim="800000"/>
          <a:headEnd/>
          <a:tailEnd/>
        </a:ln>
      </xdr:spPr>
    </xdr:pic>
    <xdr:clientData/>
  </xdr:twoCellAnchor>
  <xdr:twoCellAnchor>
    <xdr:from>
      <xdr:col>12</xdr:col>
      <xdr:colOff>57150</xdr:colOff>
      <xdr:row>27</xdr:row>
      <xdr:rowOff>19050</xdr:rowOff>
    </xdr:from>
    <xdr:to>
      <xdr:col>13</xdr:col>
      <xdr:colOff>533400</xdr:colOff>
      <xdr:row>29</xdr:row>
      <xdr:rowOff>0</xdr:rowOff>
    </xdr:to>
    <xdr:sp macro="" textlink="">
      <xdr:nvSpPr>
        <xdr:cNvPr id="3" name="Rounded Rectangle 2">
          <a:hlinkClick xmlns:r="http://schemas.openxmlformats.org/officeDocument/2006/relationships" r:id="rId3" tooltip="Help"/>
        </xdr:cNvPr>
        <xdr:cNvSpPr/>
      </xdr:nvSpPr>
      <xdr:spPr>
        <a:xfrm>
          <a:off x="6372225" y="5734050"/>
          <a:ext cx="1085850" cy="36195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a:t>Back</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Mike/Dropbox/Mike%20Documents/Excel%20Calculators/C8%20Configurator/C8%20Configuration%20Tool%20Rev%20A01.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Configuration"/>
      <sheetName val="Help"/>
      <sheetName val="Data"/>
    </sheetNames>
    <sheetDataSet>
      <sheetData sheetId="0"/>
      <sheetData sheetId="1"/>
      <sheetData sheetId="2">
        <row r="5">
          <cell r="B5" t="str">
            <v>NC Dry Contact</v>
          </cell>
          <cell r="C5" t="str">
            <v>Mag Lock</v>
          </cell>
          <cell r="D5" t="str">
            <v>Yes</v>
          </cell>
        </row>
        <row r="6">
          <cell r="B6" t="str">
            <v>NO Dry Contact</v>
          </cell>
          <cell r="C6" t="str">
            <v>Fail Secure Strike</v>
          </cell>
          <cell r="D6" t="str">
            <v>No</v>
          </cell>
        </row>
        <row r="7">
          <cell r="B7" t="str">
            <v>Apply Voltage</v>
          </cell>
          <cell r="C7" t="str">
            <v>Fail Safe Strike</v>
          </cell>
        </row>
        <row r="8">
          <cell r="B8" t="str">
            <v>Remove Voltage</v>
          </cell>
          <cell r="C8" t="str">
            <v>NO Relay Contact</v>
          </cell>
        </row>
        <row r="9">
          <cell r="B9" t="str">
            <v>Open Collector</v>
          </cell>
          <cell r="C9" t="str">
            <v>NC Relay Contact</v>
          </cell>
        </row>
        <row r="10">
          <cell r="B10" t="str">
            <v>No Input</v>
          </cell>
          <cell r="C10" t="str">
            <v>Constant Voltage Output</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codeName="Sheet1"/>
  <dimension ref="A1:O31"/>
  <sheetViews>
    <sheetView showGridLines="0" showRowColHeaders="0" tabSelected="1" zoomScaleNormal="100" workbookViewId="0">
      <selection activeCell="A4" sqref="A4"/>
    </sheetView>
  </sheetViews>
  <sheetFormatPr defaultRowHeight="15"/>
  <cols>
    <col min="1" max="16384" width="9.140625" style="3"/>
  </cols>
  <sheetData>
    <row r="1" spans="1:15" ht="30" customHeight="1">
      <c r="A1" s="1"/>
      <c r="B1" s="1"/>
      <c r="C1" s="1"/>
      <c r="D1" s="1"/>
      <c r="E1" s="1"/>
      <c r="F1" s="1"/>
      <c r="G1" s="1"/>
      <c r="H1" s="1"/>
      <c r="I1" s="1"/>
      <c r="J1" s="1"/>
      <c r="K1" s="1"/>
      <c r="L1" s="1"/>
      <c r="M1" s="1"/>
      <c r="N1" s="2"/>
      <c r="O1" s="2"/>
    </row>
    <row r="2" spans="1:15" ht="30" customHeight="1">
      <c r="A2" s="1"/>
      <c r="B2" s="1"/>
      <c r="C2" s="1"/>
      <c r="D2" s="1"/>
      <c r="E2" s="286" t="s">
        <v>0</v>
      </c>
      <c r="F2" s="1"/>
      <c r="G2" s="1"/>
      <c r="H2" s="1"/>
      <c r="I2" s="1"/>
      <c r="J2" s="1"/>
      <c r="K2" s="1"/>
      <c r="L2" s="1"/>
      <c r="M2" s="1"/>
      <c r="N2" s="2"/>
      <c r="O2" s="2"/>
    </row>
    <row r="3" spans="1:15" ht="30" customHeight="1">
      <c r="A3" s="1"/>
      <c r="B3" s="1"/>
      <c r="C3" s="1"/>
      <c r="D3" s="1"/>
      <c r="E3" s="1"/>
      <c r="F3" s="1"/>
      <c r="G3" s="1"/>
      <c r="H3" s="1"/>
      <c r="I3" s="1"/>
      <c r="J3" s="1"/>
      <c r="K3" s="1"/>
      <c r="L3" s="1"/>
      <c r="M3" s="1"/>
      <c r="N3" s="2"/>
      <c r="O3" s="2"/>
    </row>
    <row r="4" spans="1:15" s="4" customFormat="1"/>
    <row r="5" spans="1:15" s="4" customFormat="1" ht="21" customHeight="1">
      <c r="B5" s="107"/>
      <c r="C5" s="107"/>
      <c r="D5" s="107"/>
      <c r="E5" s="107"/>
      <c r="F5" s="107"/>
      <c r="G5" s="107"/>
      <c r="H5" s="107"/>
      <c r="I5" s="107"/>
      <c r="J5" s="107"/>
      <c r="K5" s="107"/>
      <c r="L5" s="107"/>
    </row>
    <row r="6" spans="1:15" s="4" customFormat="1" ht="15" customHeight="1">
      <c r="B6" s="107"/>
      <c r="C6" s="107"/>
      <c r="D6" s="107"/>
      <c r="E6" s="107"/>
      <c r="F6" s="107"/>
      <c r="G6" s="107"/>
      <c r="H6" s="107"/>
      <c r="I6" s="107"/>
      <c r="J6" s="107"/>
      <c r="K6" s="107"/>
      <c r="L6" s="107"/>
    </row>
    <row r="7" spans="1:15" s="4" customFormat="1" ht="15" customHeight="1">
      <c r="B7" s="107"/>
      <c r="C7" s="107"/>
      <c r="D7" s="107"/>
      <c r="E7" s="107"/>
      <c r="F7" s="107"/>
      <c r="G7" s="107"/>
      <c r="H7" s="107"/>
      <c r="I7" s="107"/>
      <c r="J7" s="107"/>
      <c r="K7" s="107"/>
      <c r="L7" s="107"/>
    </row>
    <row r="8" spans="1:15" s="4" customFormat="1" ht="15" customHeight="1">
      <c r="B8" s="107"/>
      <c r="C8" s="107"/>
      <c r="D8" s="107"/>
      <c r="E8" s="107"/>
      <c r="F8" s="107"/>
      <c r="G8" s="107"/>
      <c r="H8" s="107"/>
      <c r="I8" s="107"/>
      <c r="J8" s="107"/>
      <c r="K8" s="107"/>
      <c r="L8" s="107"/>
    </row>
    <row r="9" spans="1:15" s="4" customFormat="1" ht="15" customHeight="1">
      <c r="B9" s="107"/>
      <c r="C9" s="107"/>
      <c r="D9" s="107"/>
      <c r="E9" s="107"/>
      <c r="F9" s="107"/>
      <c r="G9" s="107"/>
      <c r="H9" s="107"/>
      <c r="I9" s="107"/>
      <c r="J9" s="107"/>
      <c r="K9" s="107"/>
      <c r="L9" s="107"/>
    </row>
    <row r="10" spans="1:15" s="4" customFormat="1" ht="15" customHeight="1">
      <c r="B10" s="107"/>
      <c r="C10" s="107"/>
      <c r="D10" s="107"/>
      <c r="E10" s="107"/>
      <c r="F10" s="107"/>
      <c r="G10" s="107"/>
      <c r="H10" s="107"/>
      <c r="I10" s="107"/>
      <c r="J10" s="107"/>
      <c r="K10" s="107"/>
      <c r="L10" s="107"/>
    </row>
    <row r="11" spans="1:15" s="4" customFormat="1" ht="15" customHeight="1">
      <c r="B11" s="107"/>
      <c r="C11" s="107"/>
      <c r="D11" s="107"/>
      <c r="E11" s="107"/>
      <c r="F11" s="107"/>
      <c r="G11" s="107"/>
      <c r="H11" s="107"/>
      <c r="I11" s="107"/>
      <c r="J11" s="107"/>
      <c r="K11" s="107"/>
      <c r="L11" s="107"/>
    </row>
    <row r="12" spans="1:15" s="4" customFormat="1" ht="21" customHeight="1">
      <c r="B12" s="107"/>
      <c r="C12" s="107"/>
      <c r="D12" s="107"/>
      <c r="E12" s="107"/>
      <c r="F12" s="107"/>
      <c r="G12" s="107"/>
      <c r="H12" s="107"/>
      <c r="I12" s="107"/>
      <c r="J12" s="107"/>
      <c r="K12" s="107"/>
      <c r="L12" s="107"/>
    </row>
    <row r="13" spans="1:15" s="4" customFormat="1" ht="15" customHeight="1">
      <c r="B13" s="107"/>
      <c r="C13" s="107"/>
      <c r="D13" s="107"/>
      <c r="E13" s="107"/>
      <c r="F13" s="107"/>
      <c r="G13" s="107"/>
      <c r="H13" s="107"/>
      <c r="I13" s="107"/>
      <c r="J13" s="107"/>
      <c r="K13" s="107"/>
      <c r="L13" s="107"/>
    </row>
    <row r="14" spans="1:15" s="4" customFormat="1" ht="15" customHeight="1">
      <c r="B14" s="107"/>
      <c r="C14" s="107"/>
      <c r="D14" s="107"/>
      <c r="E14" s="107"/>
      <c r="F14" s="107"/>
      <c r="G14" s="107"/>
      <c r="H14" s="107"/>
      <c r="I14" s="107"/>
      <c r="J14" s="107"/>
      <c r="K14" s="107"/>
      <c r="L14" s="107"/>
    </row>
    <row r="15" spans="1:15" s="4" customFormat="1" ht="15" customHeight="1">
      <c r="B15" s="107"/>
      <c r="C15" s="107"/>
      <c r="D15" s="107"/>
      <c r="E15" s="107"/>
      <c r="F15" s="107"/>
      <c r="G15" s="107"/>
      <c r="H15" s="107"/>
      <c r="I15" s="107"/>
      <c r="J15" s="107"/>
      <c r="K15" s="107"/>
      <c r="L15" s="107"/>
    </row>
    <row r="16" spans="1:15" s="4" customFormat="1" ht="15" customHeight="1">
      <c r="B16" s="107"/>
      <c r="C16" s="107"/>
      <c r="D16" s="107"/>
      <c r="E16" s="107"/>
      <c r="F16" s="107"/>
      <c r="G16" s="107"/>
      <c r="H16" s="107"/>
      <c r="I16" s="107"/>
      <c r="J16" s="107"/>
      <c r="K16" s="107"/>
      <c r="L16" s="107"/>
    </row>
    <row r="17" spans="2:12" s="4" customFormat="1" ht="15" customHeight="1">
      <c r="B17" s="107"/>
      <c r="C17" s="107"/>
      <c r="D17" s="107"/>
      <c r="E17" s="107"/>
      <c r="F17" s="107"/>
      <c r="G17" s="107"/>
      <c r="H17" s="107"/>
      <c r="I17" s="107"/>
      <c r="J17" s="107"/>
      <c r="K17" s="107"/>
      <c r="L17" s="107"/>
    </row>
    <row r="18" spans="2:12" s="4" customFormat="1" ht="15" customHeight="1">
      <c r="B18" s="107"/>
      <c r="C18" s="107"/>
      <c r="D18" s="107"/>
      <c r="E18" s="107"/>
      <c r="F18" s="107"/>
      <c r="G18" s="107"/>
      <c r="H18" s="107"/>
      <c r="I18" s="107"/>
      <c r="J18" s="107"/>
      <c r="K18" s="107"/>
      <c r="L18" s="107"/>
    </row>
    <row r="19" spans="2:12" s="4" customFormat="1"/>
    <row r="20" spans="2:12" s="4" customFormat="1"/>
    <row r="21" spans="2:12" s="4" customFormat="1"/>
    <row r="22" spans="2:12" s="4" customFormat="1"/>
    <row r="23" spans="2:12" s="4" customFormat="1"/>
    <row r="24" spans="2:12" s="4" customFormat="1"/>
    <row r="25" spans="2:12" s="4" customFormat="1"/>
    <row r="26" spans="2:12" s="4" customFormat="1"/>
    <row r="27" spans="2:12" s="4" customFormat="1"/>
    <row r="28" spans="2:12" s="4" customFormat="1"/>
    <row r="29" spans="2:12" s="4" customFormat="1"/>
    <row r="30" spans="2:12" s="4" customFormat="1"/>
    <row r="31" spans="2:12" s="4" customFormat="1"/>
  </sheetData>
  <phoneticPr fontId="1" type="noConversion"/>
  <pageMargins left="0.7" right="0.7" top="0.75" bottom="0.75" header="0.3" footer="0.3"/>
  <pageSetup orientation="landscape" r:id="rId1"/>
  <drawing r:id="rId2"/>
</worksheet>
</file>

<file path=xl/worksheets/sheet10.xml><?xml version="1.0" encoding="utf-8"?>
<worksheet xmlns="http://schemas.openxmlformats.org/spreadsheetml/2006/main" xmlns:r="http://schemas.openxmlformats.org/officeDocument/2006/relationships">
  <sheetPr codeName="Sheet10"/>
  <dimension ref="A1:O29"/>
  <sheetViews>
    <sheetView showGridLines="0" showRowColHeaders="0" zoomScaleNormal="100" workbookViewId="0">
      <selection activeCell="E2" sqref="E2"/>
    </sheetView>
  </sheetViews>
  <sheetFormatPr defaultRowHeight="15"/>
  <cols>
    <col min="1" max="16384" width="9.140625" style="3"/>
  </cols>
  <sheetData>
    <row r="1" spans="1:15" ht="30" customHeight="1">
      <c r="A1" s="1"/>
      <c r="B1" s="1"/>
      <c r="C1" s="1"/>
      <c r="D1" s="1"/>
      <c r="E1" s="1"/>
      <c r="F1" s="1"/>
      <c r="G1" s="1"/>
      <c r="H1" s="1"/>
      <c r="I1" s="1"/>
      <c r="J1" s="1"/>
      <c r="K1" s="1"/>
      <c r="L1" s="1"/>
      <c r="M1" s="1"/>
      <c r="N1" s="2"/>
      <c r="O1" s="2"/>
    </row>
    <row r="2" spans="1:15" ht="30" customHeight="1">
      <c r="A2" s="1"/>
      <c r="B2" s="1"/>
      <c r="C2" s="1"/>
      <c r="D2" s="1"/>
      <c r="E2" s="286" t="s">
        <v>94</v>
      </c>
      <c r="F2" s="1"/>
      <c r="G2" s="1"/>
      <c r="H2" s="1"/>
      <c r="I2" s="1"/>
      <c r="J2" s="1"/>
      <c r="K2" s="1"/>
      <c r="L2" s="1"/>
      <c r="M2" s="1"/>
      <c r="N2" s="2"/>
      <c r="O2" s="2"/>
    </row>
    <row r="3" spans="1:15" ht="30" customHeight="1">
      <c r="A3" s="1"/>
      <c r="B3" s="1"/>
      <c r="C3" s="1"/>
      <c r="D3" s="1"/>
      <c r="E3" s="1"/>
      <c r="F3" s="1"/>
      <c r="G3" s="1"/>
      <c r="H3" s="1"/>
      <c r="I3" s="1"/>
      <c r="J3" s="1"/>
      <c r="K3" s="1"/>
      <c r="L3" s="1"/>
      <c r="M3" s="1"/>
      <c r="N3" s="2"/>
      <c r="O3" s="2"/>
    </row>
    <row r="5" spans="1:15" ht="21">
      <c r="A5" s="52"/>
      <c r="B5" s="197" t="s">
        <v>95</v>
      </c>
      <c r="C5" s="198"/>
      <c r="D5" s="198"/>
      <c r="E5" s="199"/>
      <c r="F5" s="52"/>
      <c r="G5" s="92"/>
      <c r="H5" s="207" t="s">
        <v>96</v>
      </c>
      <c r="I5" s="208"/>
      <c r="J5" s="208"/>
      <c r="K5" s="209"/>
      <c r="L5" s="53"/>
      <c r="M5" s="53"/>
      <c r="N5" s="52"/>
      <c r="O5" s="52"/>
    </row>
    <row r="6" spans="1:15">
      <c r="A6" s="52"/>
      <c r="B6" s="54"/>
      <c r="C6" s="55"/>
      <c r="D6" s="55"/>
      <c r="E6" s="56"/>
      <c r="F6" s="52"/>
      <c r="G6" s="52"/>
      <c r="H6" s="57"/>
      <c r="I6" s="52"/>
      <c r="J6" s="52"/>
      <c r="K6" s="58"/>
      <c r="L6" s="52"/>
      <c r="M6" s="52"/>
      <c r="N6" s="52"/>
      <c r="O6" s="52"/>
    </row>
    <row r="7" spans="1:15">
      <c r="A7" s="52"/>
      <c r="B7" s="57"/>
      <c r="C7" s="59" t="s">
        <v>97</v>
      </c>
      <c r="D7" s="93"/>
      <c r="E7" s="58" t="s">
        <v>71</v>
      </c>
      <c r="F7" s="59"/>
      <c r="G7" s="52"/>
      <c r="H7" s="73"/>
      <c r="I7" s="59" t="s">
        <v>98</v>
      </c>
      <c r="J7" s="94"/>
      <c r="K7" s="58" t="s">
        <v>5</v>
      </c>
      <c r="L7" s="55"/>
      <c r="M7" s="62"/>
      <c r="N7" s="52"/>
      <c r="O7" s="52"/>
    </row>
    <row r="8" spans="1:15">
      <c r="A8" s="52"/>
      <c r="B8" s="57"/>
      <c r="C8" s="59" t="s">
        <v>99</v>
      </c>
      <c r="D8" s="95"/>
      <c r="E8" s="58" t="s">
        <v>59</v>
      </c>
      <c r="F8" s="59"/>
      <c r="G8" s="52"/>
      <c r="H8" s="54"/>
      <c r="I8" s="59" t="s">
        <v>97</v>
      </c>
      <c r="J8" s="96"/>
      <c r="K8" s="58" t="s">
        <v>71</v>
      </c>
      <c r="L8" s="52"/>
      <c r="M8" s="52"/>
      <c r="N8" s="52"/>
      <c r="O8" s="52"/>
    </row>
    <row r="9" spans="1:15">
      <c r="A9" s="52"/>
      <c r="B9" s="57"/>
      <c r="C9" s="59" t="s">
        <v>100</v>
      </c>
      <c r="D9" s="95"/>
      <c r="E9" s="58" t="s">
        <v>101</v>
      </c>
      <c r="F9" s="59"/>
      <c r="G9" s="52"/>
      <c r="H9" s="54"/>
      <c r="I9" s="59" t="s">
        <v>100</v>
      </c>
      <c r="J9" s="96"/>
      <c r="K9" s="58" t="s">
        <v>101</v>
      </c>
      <c r="L9" s="52"/>
      <c r="M9" s="52"/>
      <c r="N9" s="52"/>
      <c r="O9" s="52"/>
    </row>
    <row r="10" spans="1:15">
      <c r="A10" s="52"/>
      <c r="B10" s="57"/>
      <c r="C10" s="59" t="s">
        <v>98</v>
      </c>
      <c r="D10" s="135" t="str">
        <f>IF(ISBLANK(D9),IF(ISERROR(D8/D7),"Error",D8/D7),IF(ISBLANK(D7),IF(ISERROR(D9/D8),"Error",D9/D8),IF(ISBLANK(D8),IF(ISERROR((D9/D7)^0.5),"Error",(D9/D7)^0.5),"Error")))</f>
        <v>Error</v>
      </c>
      <c r="E10" s="58" t="s">
        <v>5</v>
      </c>
      <c r="F10" s="52"/>
      <c r="G10" s="59"/>
      <c r="H10" s="73"/>
      <c r="I10" s="97" t="s">
        <v>99</v>
      </c>
      <c r="J10" s="139">
        <f>IF(ISBLANK(J7),IF(ISERROR((J9*J8)^0.5),"Error",(J9*J8)^0.5),IF(ISBLANK(J9),IF(ISERROR(J7*J8),"Error",J7*J8),IF(ISBLANK(J8),IF(ISERROR(J9/J7),"Error",J9/J7),"Error")))</f>
        <v>0</v>
      </c>
      <c r="K10" s="98" t="s">
        <v>59</v>
      </c>
      <c r="L10" s="55"/>
      <c r="M10" s="52"/>
      <c r="N10" s="52"/>
      <c r="O10" s="52"/>
    </row>
    <row r="11" spans="1:15">
      <c r="A11" s="52"/>
      <c r="B11" s="70"/>
      <c r="C11" s="68"/>
      <c r="D11" s="99"/>
      <c r="E11" s="72"/>
      <c r="F11" s="52"/>
      <c r="G11" s="59"/>
      <c r="H11" s="70"/>
      <c r="I11" s="71"/>
      <c r="J11" s="71"/>
      <c r="K11" s="72"/>
      <c r="L11" s="55"/>
      <c r="M11" s="52"/>
      <c r="N11" s="52"/>
      <c r="O11" s="52"/>
    </row>
    <row r="12" spans="1:15">
      <c r="A12" s="52"/>
      <c r="B12" s="52"/>
      <c r="C12" s="59"/>
      <c r="D12" s="100"/>
      <c r="E12" s="52"/>
      <c r="F12" s="52"/>
      <c r="G12" s="52"/>
      <c r="H12" s="52"/>
      <c r="I12" s="52"/>
      <c r="J12" s="52"/>
      <c r="K12" s="52"/>
      <c r="L12" s="52"/>
      <c r="M12" s="52"/>
      <c r="N12" s="52"/>
      <c r="O12" s="52"/>
    </row>
    <row r="13" spans="1:15" ht="21">
      <c r="A13" s="52"/>
      <c r="B13" s="197" t="s">
        <v>102</v>
      </c>
      <c r="C13" s="198"/>
      <c r="D13" s="198"/>
      <c r="E13" s="199"/>
      <c r="F13" s="52"/>
      <c r="G13" s="92"/>
      <c r="H13" s="197" t="s">
        <v>103</v>
      </c>
      <c r="I13" s="198"/>
      <c r="J13" s="198"/>
      <c r="K13" s="199"/>
      <c r="L13" s="52"/>
      <c r="M13" s="52"/>
      <c r="N13" s="52"/>
      <c r="O13" s="52"/>
    </row>
    <row r="14" spans="1:15" ht="15" customHeight="1">
      <c r="A14" s="52"/>
      <c r="B14" s="101"/>
      <c r="C14" s="53"/>
      <c r="D14" s="53"/>
      <c r="E14" s="102"/>
      <c r="F14" s="52"/>
      <c r="G14" s="52"/>
      <c r="H14" s="57"/>
      <c r="I14" s="103"/>
      <c r="J14" s="103"/>
      <c r="K14" s="98"/>
      <c r="L14" s="53"/>
      <c r="M14" s="53"/>
      <c r="N14" s="52"/>
      <c r="O14" s="52"/>
    </row>
    <row r="15" spans="1:15">
      <c r="A15" s="52"/>
      <c r="B15" s="54"/>
      <c r="C15" s="55" t="s">
        <v>99</v>
      </c>
      <c r="D15" s="104"/>
      <c r="E15" s="105" t="s">
        <v>59</v>
      </c>
      <c r="F15" s="52"/>
      <c r="G15" s="59"/>
      <c r="H15" s="73"/>
      <c r="I15" s="97" t="s">
        <v>99</v>
      </c>
      <c r="J15" s="13"/>
      <c r="K15" s="98" t="s">
        <v>59</v>
      </c>
      <c r="L15" s="52"/>
      <c r="M15" s="52"/>
      <c r="N15" s="52"/>
      <c r="O15" s="52"/>
    </row>
    <row r="16" spans="1:15">
      <c r="A16" s="52"/>
      <c r="B16" s="57"/>
      <c r="C16" s="59" t="s">
        <v>98</v>
      </c>
      <c r="D16" s="104"/>
      <c r="E16" s="58" t="s">
        <v>5</v>
      </c>
      <c r="F16" s="52"/>
      <c r="G16" s="59"/>
      <c r="H16" s="73"/>
      <c r="I16" s="97" t="s">
        <v>98</v>
      </c>
      <c r="J16" s="13"/>
      <c r="K16" s="98" t="s">
        <v>5</v>
      </c>
      <c r="L16" s="52"/>
      <c r="M16" s="52"/>
      <c r="N16" s="52"/>
      <c r="O16" s="52"/>
    </row>
    <row r="17" spans="1:15">
      <c r="A17" s="52"/>
      <c r="B17" s="57"/>
      <c r="C17" s="59" t="s">
        <v>100</v>
      </c>
      <c r="D17" s="104"/>
      <c r="E17" s="58" t="s">
        <v>101</v>
      </c>
      <c r="F17" s="52"/>
      <c r="G17" s="59"/>
      <c r="H17" s="73"/>
      <c r="I17" s="97" t="s">
        <v>97</v>
      </c>
      <c r="J17" s="13"/>
      <c r="K17" s="98" t="s">
        <v>71</v>
      </c>
      <c r="L17" s="52"/>
      <c r="M17" s="52"/>
      <c r="N17" s="52"/>
      <c r="O17" s="52"/>
    </row>
    <row r="18" spans="1:15">
      <c r="A18" s="52"/>
      <c r="B18" s="57"/>
      <c r="C18" s="59" t="s">
        <v>97</v>
      </c>
      <c r="D18" s="138" t="str">
        <f>IF(ISBLANK(D15),IF(ISERROR(D17/D16^2),"Error",D17/D16^2),IF(ISBLANK(D16),IF(ISERROR(D15/(D17/D15)),"Error",D15/(D17/D15)),IF(ISBLANK(D17),IF(ISERROR(D15/D16),"Error",D15/D16),"Error")))</f>
        <v>Error</v>
      </c>
      <c r="E18" s="58" t="s">
        <v>71</v>
      </c>
      <c r="F18" s="52"/>
      <c r="G18" s="52"/>
      <c r="H18" s="57"/>
      <c r="I18" s="59" t="s">
        <v>100</v>
      </c>
      <c r="J18" s="138">
        <f>IF(ISBLANK(J17),J15*J16,IF(ISBLANK(J15),(J16^2)*J17,IF(ISBLANK(J16),IF(ISERROR((J15^2)/J17),"Error",(J15^2)/J17),"Error")))</f>
        <v>0</v>
      </c>
      <c r="K18" s="58" t="s">
        <v>101</v>
      </c>
      <c r="L18" s="52"/>
      <c r="M18" s="52"/>
      <c r="N18" s="52"/>
      <c r="O18" s="52"/>
    </row>
    <row r="19" spans="1:15">
      <c r="A19" s="52"/>
      <c r="B19" s="70"/>
      <c r="C19" s="68"/>
      <c r="D19" s="99"/>
      <c r="E19" s="72"/>
      <c r="F19" s="52"/>
      <c r="G19" s="59"/>
      <c r="H19" s="67"/>
      <c r="I19" s="68"/>
      <c r="J19" s="106"/>
      <c r="K19" s="72"/>
      <c r="L19" s="52"/>
      <c r="M19" s="52"/>
      <c r="N19" s="52"/>
      <c r="O19" s="52"/>
    </row>
    <row r="20" spans="1:15">
      <c r="A20" s="52"/>
      <c r="B20" s="52"/>
      <c r="C20" s="59"/>
      <c r="D20" s="55"/>
      <c r="E20" s="52"/>
      <c r="F20" s="52"/>
      <c r="G20" s="59"/>
      <c r="H20" s="59"/>
      <c r="I20" s="59"/>
      <c r="J20" s="100"/>
      <c r="K20" s="52"/>
      <c r="L20" s="52"/>
      <c r="M20" s="52"/>
      <c r="N20" s="52"/>
      <c r="O20" s="52"/>
    </row>
    <row r="21" spans="1:15">
      <c r="A21" s="52"/>
      <c r="F21" s="52"/>
      <c r="L21" s="52"/>
      <c r="M21" s="52"/>
      <c r="N21" s="52"/>
      <c r="O21" s="52"/>
    </row>
    <row r="22" spans="1:15">
      <c r="B22" s="85"/>
      <c r="C22" s="85"/>
      <c r="D22" s="85"/>
      <c r="E22" s="85"/>
      <c r="G22" s="85" t="s">
        <v>26</v>
      </c>
      <c r="H22" s="85"/>
      <c r="I22" s="85"/>
      <c r="J22" s="85"/>
    </row>
    <row r="23" spans="1:15">
      <c r="B23" s="86" t="s">
        <v>27</v>
      </c>
      <c r="C23" s="185"/>
      <c r="D23" s="185"/>
      <c r="E23" s="185"/>
      <c r="F23" s="85"/>
      <c r="G23" s="186"/>
      <c r="H23" s="187"/>
      <c r="I23" s="188"/>
      <c r="J23" s="87"/>
    </row>
    <row r="24" spans="1:15">
      <c r="B24" s="86" t="s">
        <v>28</v>
      </c>
      <c r="C24" s="185"/>
      <c r="D24" s="185"/>
      <c r="E24" s="185"/>
      <c r="F24" s="85"/>
      <c r="G24" s="189"/>
      <c r="H24" s="190"/>
      <c r="I24" s="191"/>
      <c r="J24" s="87"/>
    </row>
    <row r="25" spans="1:15">
      <c r="B25" s="86" t="s">
        <v>29</v>
      </c>
      <c r="C25" s="185"/>
      <c r="D25" s="185"/>
      <c r="E25" s="185"/>
      <c r="F25" s="85"/>
      <c r="G25" s="189"/>
      <c r="H25" s="190"/>
      <c r="I25" s="191"/>
      <c r="J25" s="87"/>
    </row>
    <row r="26" spans="1:15">
      <c r="B26" s="85"/>
      <c r="C26" s="85"/>
      <c r="D26" s="85"/>
      <c r="E26" s="85"/>
      <c r="F26" s="85"/>
      <c r="G26" s="189"/>
      <c r="H26" s="190"/>
      <c r="I26" s="191"/>
      <c r="J26" s="87"/>
    </row>
    <row r="27" spans="1:15">
      <c r="B27" s="86" t="s">
        <v>30</v>
      </c>
      <c r="C27" s="195">
        <f ca="1">TODAY()</f>
        <v>41988</v>
      </c>
      <c r="D27" s="196"/>
      <c r="E27" s="196"/>
      <c r="F27" s="85"/>
      <c r="G27" s="192"/>
      <c r="H27" s="193"/>
      <c r="I27" s="194"/>
      <c r="J27" s="87"/>
    </row>
    <row r="28" spans="1:15">
      <c r="F28" s="85"/>
      <c r="G28" s="88"/>
      <c r="H28" s="88"/>
      <c r="I28" s="88"/>
      <c r="J28" s="88"/>
    </row>
    <row r="29" spans="1:15">
      <c r="G29" s="88"/>
      <c r="H29" s="88"/>
      <c r="I29" s="88"/>
      <c r="J29" s="88"/>
      <c r="L29" s="89" t="s">
        <v>31</v>
      </c>
    </row>
  </sheetData>
  <mergeCells count="9">
    <mergeCell ref="B5:E5"/>
    <mergeCell ref="H5:K5"/>
    <mergeCell ref="B13:E13"/>
    <mergeCell ref="H13:K13"/>
    <mergeCell ref="C23:E23"/>
    <mergeCell ref="G23:I27"/>
    <mergeCell ref="C24:E24"/>
    <mergeCell ref="C25:E25"/>
    <mergeCell ref="C27:E27"/>
  </mergeCells>
  <pageMargins left="0.7" right="0.7" top="0.75" bottom="0.75" header="0.3" footer="0.3"/>
  <pageSetup orientation="landscape" r:id="rId1"/>
  <drawing r:id="rId2"/>
</worksheet>
</file>

<file path=xl/worksheets/sheet11.xml><?xml version="1.0" encoding="utf-8"?>
<worksheet xmlns="http://schemas.openxmlformats.org/spreadsheetml/2006/main" xmlns:r="http://schemas.openxmlformats.org/officeDocument/2006/relationships">
  <sheetPr codeName="Sheet11"/>
  <dimension ref="A1:O22"/>
  <sheetViews>
    <sheetView showGridLines="0" showRowColHeaders="0" zoomScaleNormal="100" workbookViewId="0">
      <selection activeCell="E2" sqref="E2"/>
    </sheetView>
  </sheetViews>
  <sheetFormatPr defaultRowHeight="15"/>
  <cols>
    <col min="9" max="9" width="1.42578125" customWidth="1"/>
    <col min="11" max="11" width="1.85546875" customWidth="1"/>
  </cols>
  <sheetData>
    <row r="1" spans="1:15" ht="30" customHeight="1">
      <c r="A1" s="29"/>
      <c r="B1" s="29"/>
      <c r="C1" s="29"/>
      <c r="D1" s="29"/>
      <c r="E1" s="29"/>
      <c r="F1" s="29"/>
      <c r="G1" s="29"/>
      <c r="H1" s="29"/>
      <c r="I1" s="29"/>
      <c r="J1" s="29"/>
      <c r="K1" s="29"/>
      <c r="L1" s="29"/>
      <c r="M1" s="29"/>
      <c r="N1" s="29"/>
      <c r="O1" s="29"/>
    </row>
    <row r="2" spans="1:15" ht="30" customHeight="1">
      <c r="A2" s="29"/>
      <c r="B2" s="29"/>
      <c r="C2" s="29"/>
      <c r="D2" s="29"/>
      <c r="E2" s="288" t="s">
        <v>104</v>
      </c>
      <c r="F2" s="29"/>
      <c r="G2" s="29"/>
      <c r="H2" s="29"/>
      <c r="I2" s="29"/>
      <c r="J2" s="29"/>
      <c r="K2" s="29"/>
      <c r="L2" s="29"/>
      <c r="M2" s="29"/>
      <c r="N2" s="29"/>
      <c r="O2" s="29"/>
    </row>
    <row r="3" spans="1:15" ht="30" customHeight="1">
      <c r="A3" s="29"/>
      <c r="B3" s="29"/>
      <c r="C3" s="29"/>
      <c r="D3" s="29"/>
      <c r="E3" s="29"/>
      <c r="F3" s="29"/>
      <c r="G3" s="29"/>
      <c r="H3" s="29"/>
      <c r="I3" s="29"/>
      <c r="J3" s="29"/>
      <c r="K3" s="29"/>
      <c r="L3" s="29"/>
      <c r="M3" s="29"/>
      <c r="N3" s="29"/>
      <c r="O3" s="29"/>
    </row>
    <row r="5" spans="1:15">
      <c r="B5" s="210" t="s">
        <v>105</v>
      </c>
      <c r="C5" s="210"/>
      <c r="D5" s="210"/>
      <c r="E5" s="210"/>
      <c r="F5" s="210"/>
      <c r="G5" s="210"/>
      <c r="H5" s="210"/>
      <c r="I5" s="210"/>
      <c r="J5" s="210"/>
      <c r="K5" s="210"/>
      <c r="L5" s="210"/>
      <c r="M5" s="210"/>
      <c r="N5" s="210"/>
    </row>
    <row r="6" spans="1:15">
      <c r="B6" s="210"/>
      <c r="C6" s="210"/>
      <c r="D6" s="210"/>
      <c r="E6" s="210"/>
      <c r="F6" s="210"/>
      <c r="G6" s="210"/>
      <c r="H6" s="210"/>
      <c r="I6" s="210"/>
      <c r="J6" s="210"/>
      <c r="K6" s="210"/>
      <c r="L6" s="210"/>
      <c r="M6" s="210"/>
      <c r="N6" s="210"/>
    </row>
    <row r="8" spans="1:15" ht="15" customHeight="1">
      <c r="B8" s="14" t="s">
        <v>34</v>
      </c>
      <c r="C8" s="202" t="s">
        <v>106</v>
      </c>
      <c r="D8" s="202"/>
      <c r="E8" s="202"/>
      <c r="F8" s="202"/>
      <c r="G8" s="202"/>
      <c r="H8" s="202"/>
      <c r="I8" s="202"/>
      <c r="J8" s="202"/>
      <c r="K8" s="202"/>
      <c r="L8" s="202"/>
      <c r="M8" s="202"/>
      <c r="N8" s="202"/>
    </row>
    <row r="9" spans="1:15">
      <c r="C9" s="90"/>
      <c r="D9" s="90"/>
      <c r="E9" s="90"/>
      <c r="F9" s="90"/>
      <c r="G9" s="90"/>
      <c r="H9" s="90"/>
      <c r="I9" s="90"/>
      <c r="J9" s="90"/>
      <c r="K9" s="90"/>
      <c r="L9" s="90"/>
      <c r="M9" s="90"/>
      <c r="N9" s="90"/>
    </row>
    <row r="10" spans="1:15" ht="15" customHeight="1">
      <c r="B10" s="14" t="s">
        <v>36</v>
      </c>
      <c r="C10" s="203" t="s">
        <v>107</v>
      </c>
      <c r="D10" s="203"/>
      <c r="E10" s="203"/>
      <c r="F10" s="203"/>
      <c r="G10" s="203"/>
      <c r="H10" s="203"/>
      <c r="I10" s="203"/>
      <c r="J10" s="203"/>
      <c r="K10" s="203"/>
      <c r="L10" s="203"/>
      <c r="M10" s="203"/>
      <c r="N10" s="203"/>
    </row>
    <row r="11" spans="1:15">
      <c r="C11" s="203"/>
      <c r="D11" s="203"/>
      <c r="E11" s="203"/>
      <c r="F11" s="203"/>
      <c r="G11" s="203"/>
      <c r="H11" s="203"/>
      <c r="I11" s="203"/>
      <c r="J11" s="203"/>
      <c r="K11" s="203"/>
      <c r="L11" s="203"/>
      <c r="M11" s="203"/>
      <c r="N11" s="203"/>
    </row>
    <row r="12" spans="1:15">
      <c r="C12" s="91"/>
      <c r="D12" s="91"/>
      <c r="E12" s="91"/>
      <c r="F12" s="91"/>
      <c r="G12" s="91"/>
      <c r="H12" s="91"/>
      <c r="I12" s="91"/>
      <c r="J12" s="91"/>
      <c r="K12" s="91"/>
      <c r="L12" s="91"/>
      <c r="M12" s="91"/>
      <c r="N12" s="91"/>
    </row>
    <row r="13" spans="1:15" ht="15" customHeight="1">
      <c r="B13" s="14" t="s">
        <v>38</v>
      </c>
      <c r="C13" s="202" t="s">
        <v>108</v>
      </c>
      <c r="D13" s="202"/>
      <c r="E13" s="202"/>
      <c r="F13" s="202"/>
      <c r="G13" s="202"/>
      <c r="H13" s="202"/>
      <c r="I13" s="202"/>
      <c r="J13" s="202"/>
      <c r="K13" s="202"/>
      <c r="L13" s="202"/>
      <c r="M13" s="202"/>
      <c r="N13" s="202"/>
    </row>
    <row r="14" spans="1:15">
      <c r="C14" s="79"/>
      <c r="D14" s="79"/>
      <c r="E14" s="79"/>
      <c r="F14" s="79"/>
      <c r="G14" s="79"/>
      <c r="H14" s="79"/>
      <c r="I14" s="79"/>
      <c r="J14" s="79"/>
      <c r="K14" s="79"/>
      <c r="L14" s="79"/>
      <c r="M14" s="79"/>
      <c r="N14" s="79"/>
    </row>
    <row r="15" spans="1:15" ht="15" customHeight="1">
      <c r="B15" s="14" t="s">
        <v>53</v>
      </c>
      <c r="C15" s="203" t="s">
        <v>109</v>
      </c>
      <c r="D15" s="203"/>
      <c r="E15" s="203"/>
      <c r="F15" s="203"/>
      <c r="G15" s="203"/>
      <c r="H15" s="203"/>
      <c r="I15" s="203"/>
      <c r="J15" s="203"/>
      <c r="K15" s="203"/>
      <c r="L15" s="203"/>
      <c r="M15" s="203"/>
      <c r="N15" s="203"/>
    </row>
    <row r="16" spans="1:15">
      <c r="B16" s="14"/>
      <c r="C16" s="203"/>
      <c r="D16" s="203"/>
      <c r="E16" s="203"/>
      <c r="F16" s="203"/>
      <c r="G16" s="203"/>
      <c r="H16" s="203"/>
      <c r="I16" s="203"/>
      <c r="J16" s="203"/>
      <c r="K16" s="203"/>
      <c r="L16" s="203"/>
      <c r="M16" s="203"/>
      <c r="N16" s="203"/>
    </row>
    <row r="17" spans="2:14">
      <c r="B17" s="14"/>
      <c r="C17" s="28"/>
      <c r="D17" s="28"/>
      <c r="E17" s="28"/>
      <c r="F17" s="28"/>
      <c r="G17" s="28"/>
      <c r="H17" s="28"/>
      <c r="I17" s="28"/>
      <c r="J17" s="28"/>
      <c r="K17" s="28"/>
      <c r="L17" s="28"/>
      <c r="M17" s="28"/>
      <c r="N17" s="28"/>
    </row>
    <row r="18" spans="2:14">
      <c r="B18" s="14"/>
      <c r="C18" s="28"/>
      <c r="D18" s="28"/>
      <c r="E18" s="28"/>
      <c r="F18" s="28"/>
      <c r="G18" s="28"/>
      <c r="H18" s="28"/>
      <c r="I18" s="28"/>
      <c r="J18" s="28"/>
      <c r="K18" s="28"/>
      <c r="L18" s="28"/>
      <c r="M18" s="28"/>
      <c r="N18" s="28"/>
    </row>
    <row r="19" spans="2:14">
      <c r="B19" s="14"/>
      <c r="C19" s="28"/>
      <c r="D19" s="28"/>
      <c r="E19" s="28"/>
      <c r="F19" s="28"/>
      <c r="G19" s="28"/>
      <c r="H19" s="28"/>
      <c r="I19" s="28"/>
      <c r="J19" s="28"/>
      <c r="K19" s="28"/>
      <c r="L19" s="28"/>
      <c r="M19" s="28"/>
      <c r="N19" s="28"/>
    </row>
    <row r="20" spans="2:14">
      <c r="B20" s="14"/>
      <c r="C20" s="28"/>
      <c r="D20" s="28"/>
      <c r="E20" s="28"/>
      <c r="F20" s="28"/>
      <c r="G20" s="28"/>
      <c r="H20" s="28"/>
      <c r="I20" s="28"/>
      <c r="J20" s="28"/>
      <c r="K20" s="28"/>
      <c r="L20" s="28"/>
      <c r="M20" s="28"/>
      <c r="N20" s="28"/>
    </row>
    <row r="21" spans="2:14">
      <c r="B21" s="14"/>
      <c r="C21" s="91"/>
      <c r="D21" s="91"/>
      <c r="E21" s="91"/>
      <c r="F21" s="91"/>
      <c r="G21" s="91"/>
      <c r="H21" s="91"/>
      <c r="I21" s="91"/>
      <c r="J21" s="91"/>
      <c r="K21" s="91"/>
      <c r="L21" s="91"/>
      <c r="M21" s="91"/>
      <c r="N21" s="91"/>
    </row>
    <row r="22" spans="2:14">
      <c r="C22" s="28"/>
      <c r="D22" s="28"/>
      <c r="E22" s="28"/>
      <c r="F22" s="28"/>
      <c r="G22" s="28"/>
      <c r="H22" s="28"/>
      <c r="I22" s="28"/>
      <c r="J22" s="28"/>
      <c r="K22" s="28"/>
      <c r="L22" s="28"/>
      <c r="M22" s="28"/>
      <c r="N22" s="28"/>
    </row>
  </sheetData>
  <mergeCells count="5">
    <mergeCell ref="B5:N6"/>
    <mergeCell ref="C8:N8"/>
    <mergeCell ref="C10:N11"/>
    <mergeCell ref="C13:N13"/>
    <mergeCell ref="C15:N16"/>
  </mergeCells>
  <pageMargins left="0.7" right="0.7" top="0.75" bottom="0.75" header="0.3" footer="0.3"/>
  <pageSetup orientation="landscape" r:id="rId1"/>
  <drawing r:id="rId2"/>
</worksheet>
</file>

<file path=xl/worksheets/sheet12.xml><?xml version="1.0" encoding="utf-8"?>
<worksheet xmlns="http://schemas.openxmlformats.org/spreadsheetml/2006/main" xmlns:r="http://schemas.openxmlformats.org/officeDocument/2006/relationships">
  <sheetPr codeName="Sheet12"/>
  <dimension ref="A1:Q31"/>
  <sheetViews>
    <sheetView showGridLines="0" showRowColHeaders="0" zoomScaleNormal="100" workbookViewId="0">
      <selection activeCell="D7" sqref="D7"/>
    </sheetView>
  </sheetViews>
  <sheetFormatPr defaultRowHeight="15"/>
  <cols>
    <col min="1" max="1" width="5.5703125" style="3" customWidth="1"/>
    <col min="2" max="2" width="9.140625" style="3"/>
    <col min="3" max="3" width="9.140625" style="3" customWidth="1"/>
    <col min="4" max="4" width="4.42578125" style="3" customWidth="1"/>
    <col min="5" max="5" width="3.85546875" style="3" customWidth="1"/>
    <col min="6" max="6" width="9.140625" style="3"/>
    <col min="7" max="7" width="9.140625" style="3" customWidth="1"/>
    <col min="8" max="8" width="4.42578125" style="3" customWidth="1"/>
    <col min="9" max="9" width="3.85546875" style="3" customWidth="1"/>
    <col min="10" max="11" width="9.140625" style="3"/>
    <col min="12" max="12" width="4.42578125" style="3" customWidth="1"/>
    <col min="13" max="13" width="3.85546875" style="3" customWidth="1"/>
    <col min="14" max="14" width="9.140625" style="3"/>
    <col min="15" max="15" width="12" style="3" customWidth="1"/>
    <col min="16" max="16" width="6.42578125" style="3" customWidth="1"/>
    <col min="17" max="16384" width="9.140625" style="3"/>
  </cols>
  <sheetData>
    <row r="1" spans="1:17" ht="30" customHeight="1">
      <c r="A1" s="1"/>
      <c r="B1" s="1"/>
      <c r="C1" s="1"/>
      <c r="D1" s="1"/>
      <c r="E1" s="1"/>
      <c r="F1" s="1"/>
      <c r="G1" s="1"/>
      <c r="H1" s="1"/>
      <c r="I1" s="1"/>
      <c r="J1" s="1"/>
      <c r="K1" s="1"/>
      <c r="L1" s="1"/>
      <c r="M1" s="125"/>
      <c r="N1" s="125"/>
      <c r="O1" s="125"/>
      <c r="P1" s="125"/>
      <c r="Q1" s="125"/>
    </row>
    <row r="2" spans="1:17" ht="30" customHeight="1">
      <c r="A2" s="1"/>
      <c r="B2" s="1"/>
      <c r="C2" s="1"/>
      <c r="D2" s="1"/>
      <c r="E2" s="286" t="s">
        <v>110</v>
      </c>
      <c r="F2" s="1"/>
      <c r="G2" s="1"/>
      <c r="H2" s="1"/>
      <c r="I2" s="1"/>
      <c r="J2" s="1"/>
      <c r="K2" s="1"/>
      <c r="L2" s="1"/>
      <c r="M2" s="125"/>
      <c r="N2" s="125"/>
      <c r="O2" s="125"/>
      <c r="P2" s="125"/>
      <c r="Q2" s="125"/>
    </row>
    <row r="3" spans="1:17" ht="30" customHeight="1">
      <c r="A3" s="1"/>
      <c r="B3" s="1"/>
      <c r="C3" s="1"/>
      <c r="D3" s="1"/>
      <c r="E3" s="1"/>
      <c r="F3" s="1"/>
      <c r="G3" s="1"/>
      <c r="H3" s="1"/>
      <c r="I3" s="1"/>
      <c r="J3" s="1"/>
      <c r="K3" s="1"/>
      <c r="L3" s="1"/>
      <c r="M3" s="125"/>
      <c r="N3" s="125"/>
      <c r="O3" s="125"/>
      <c r="P3" s="125"/>
      <c r="Q3" s="125"/>
    </row>
    <row r="4" spans="1:17" s="112" customFormat="1"/>
    <row r="5" spans="1:17" s="112" customFormat="1" ht="15" customHeight="1">
      <c r="B5" s="213" t="s">
        <v>111</v>
      </c>
      <c r="C5" s="214"/>
      <c r="D5" s="215"/>
      <c r="F5" s="216" t="s">
        <v>126</v>
      </c>
      <c r="G5" s="217"/>
      <c r="H5" s="218"/>
      <c r="I5" s="114"/>
      <c r="J5" s="216" t="s">
        <v>127</v>
      </c>
      <c r="K5" s="217"/>
      <c r="L5" s="218"/>
      <c r="M5" s="55"/>
      <c r="N5" s="213" t="s">
        <v>133</v>
      </c>
      <c r="O5" s="214"/>
      <c r="P5" s="215"/>
    </row>
    <row r="6" spans="1:17" s="112" customFormat="1">
      <c r="B6" s="54" t="s">
        <v>112</v>
      </c>
      <c r="C6" s="132"/>
      <c r="D6" s="105" t="s">
        <v>115</v>
      </c>
      <c r="F6" s="115" t="s">
        <v>124</v>
      </c>
      <c r="G6" s="133"/>
      <c r="H6" s="58"/>
      <c r="I6" s="52"/>
      <c r="J6" s="115" t="s">
        <v>128</v>
      </c>
      <c r="K6" s="133"/>
      <c r="L6" s="120"/>
      <c r="M6" s="52"/>
      <c r="N6" s="54" t="s">
        <v>134</v>
      </c>
      <c r="O6" s="134"/>
      <c r="P6" s="128" t="s">
        <v>71</v>
      </c>
    </row>
    <row r="7" spans="1:17" s="112" customFormat="1">
      <c r="B7" s="54" t="s">
        <v>113</v>
      </c>
      <c r="C7" s="132"/>
      <c r="D7" s="105" t="s">
        <v>115</v>
      </c>
      <c r="F7" s="115" t="s">
        <v>125</v>
      </c>
      <c r="G7" s="137">
        <f>(5/9)*(G6-32)</f>
        <v>-17.777777777777779</v>
      </c>
      <c r="H7" s="113"/>
      <c r="I7" s="59"/>
      <c r="J7" s="54" t="s">
        <v>129</v>
      </c>
      <c r="K7" s="136">
        <f>K6*2.54</f>
        <v>0</v>
      </c>
      <c r="L7" s="58"/>
      <c r="M7" s="62"/>
      <c r="N7" s="54" t="s">
        <v>135</v>
      </c>
      <c r="O7" s="134"/>
      <c r="P7" s="128" t="s">
        <v>71</v>
      </c>
    </row>
    <row r="8" spans="1:17" s="112" customFormat="1">
      <c r="B8" s="54" t="s">
        <v>114</v>
      </c>
      <c r="C8" s="136">
        <f>(C6-C7)*3.4144</f>
        <v>0</v>
      </c>
      <c r="D8" s="105" t="s">
        <v>114</v>
      </c>
      <c r="F8" s="115"/>
      <c r="G8" s="122"/>
      <c r="H8" s="56"/>
      <c r="I8" s="59"/>
      <c r="J8" s="54"/>
      <c r="K8" s="55"/>
      <c r="L8" s="113"/>
      <c r="M8" s="52"/>
      <c r="N8" s="54" t="s">
        <v>136</v>
      </c>
      <c r="O8" s="134"/>
      <c r="P8" s="128" t="s">
        <v>71</v>
      </c>
    </row>
    <row r="9" spans="1:17" s="112" customFormat="1">
      <c r="A9" s="52"/>
      <c r="B9" s="70"/>
      <c r="C9" s="68"/>
      <c r="D9" s="129"/>
      <c r="E9" s="52"/>
      <c r="F9" s="54" t="s">
        <v>125</v>
      </c>
      <c r="G9" s="132"/>
      <c r="H9" s="56"/>
      <c r="I9" s="59"/>
      <c r="J9" s="54" t="s">
        <v>129</v>
      </c>
      <c r="K9" s="132"/>
      <c r="L9" s="113"/>
      <c r="M9" s="52"/>
      <c r="N9" s="54" t="s">
        <v>137</v>
      </c>
      <c r="O9" s="134"/>
      <c r="P9" s="128" t="s">
        <v>71</v>
      </c>
    </row>
    <row r="10" spans="1:17" s="112" customFormat="1">
      <c r="E10" s="52"/>
      <c r="F10" s="115" t="s">
        <v>124</v>
      </c>
      <c r="G10" s="137">
        <f>G9*(9/5)+32</f>
        <v>32</v>
      </c>
      <c r="H10" s="120"/>
      <c r="I10" s="118"/>
      <c r="J10" s="54" t="s">
        <v>128</v>
      </c>
      <c r="K10" s="136">
        <f>K9*0.3937</f>
        <v>0</v>
      </c>
      <c r="L10" s="113"/>
      <c r="M10" s="52"/>
      <c r="N10" s="54" t="s">
        <v>138</v>
      </c>
      <c r="O10" s="135">
        <f>SUM(O6:O9)</f>
        <v>0</v>
      </c>
      <c r="P10" s="128" t="s">
        <v>71</v>
      </c>
    </row>
    <row r="11" spans="1:17" s="112" customFormat="1">
      <c r="B11" s="213" t="s">
        <v>116</v>
      </c>
      <c r="C11" s="214"/>
      <c r="D11" s="215"/>
      <c r="E11" s="52"/>
      <c r="F11" s="123"/>
      <c r="G11" s="124"/>
      <c r="H11" s="117"/>
      <c r="I11" s="52"/>
      <c r="J11" s="70"/>
      <c r="K11" s="68"/>
      <c r="L11" s="121"/>
      <c r="M11" s="52"/>
      <c r="N11" s="70"/>
      <c r="O11" s="71"/>
      <c r="P11" s="117"/>
    </row>
    <row r="12" spans="1:17" s="112" customFormat="1">
      <c r="B12" s="54" t="s">
        <v>112</v>
      </c>
      <c r="C12" s="132"/>
      <c r="D12" s="105" t="s">
        <v>115</v>
      </c>
      <c r="E12" s="52"/>
      <c r="I12" s="52"/>
      <c r="J12" s="52"/>
      <c r="K12" s="52"/>
      <c r="L12" s="52"/>
      <c r="M12" s="52"/>
      <c r="N12" s="52"/>
      <c r="O12" s="52"/>
    </row>
    <row r="13" spans="1:17" s="112" customFormat="1" ht="15" customHeight="1">
      <c r="B13" s="54" t="s">
        <v>113</v>
      </c>
      <c r="C13" s="132"/>
      <c r="D13" s="105" t="s">
        <v>115</v>
      </c>
      <c r="E13" s="52"/>
      <c r="F13" s="219" t="s">
        <v>130</v>
      </c>
      <c r="G13" s="220"/>
      <c r="H13" s="221"/>
      <c r="I13" s="52"/>
      <c r="M13" s="52"/>
      <c r="N13" s="213" t="s">
        <v>156</v>
      </c>
      <c r="O13" s="214"/>
      <c r="P13" s="215"/>
    </row>
    <row r="14" spans="1:17" s="112" customFormat="1" ht="15" customHeight="1">
      <c r="A14" s="52"/>
      <c r="B14" s="54" t="s">
        <v>116</v>
      </c>
      <c r="C14" s="136" t="str">
        <f>IF(ISERROR((C13/C12)*100),"Error",(C13/C12)*100)</f>
        <v>Error</v>
      </c>
      <c r="D14" s="105" t="s">
        <v>23</v>
      </c>
      <c r="E14" s="55"/>
      <c r="F14" s="54" t="s">
        <v>131</v>
      </c>
      <c r="G14" s="132"/>
      <c r="H14" s="58"/>
      <c r="I14" s="119"/>
      <c r="M14" s="55"/>
      <c r="N14" s="54" t="s">
        <v>134</v>
      </c>
      <c r="O14" s="134"/>
      <c r="P14" s="128" t="s">
        <v>71</v>
      </c>
    </row>
    <row r="15" spans="1:17" s="112" customFormat="1">
      <c r="A15" s="52"/>
      <c r="B15" s="123"/>
      <c r="C15" s="124"/>
      <c r="D15" s="117"/>
      <c r="E15" s="62"/>
      <c r="F15" s="130" t="s">
        <v>132</v>
      </c>
      <c r="G15" s="136">
        <f>G14*0.4536</f>
        <v>0</v>
      </c>
      <c r="H15" s="56"/>
      <c r="I15" s="118"/>
      <c r="M15" s="52"/>
      <c r="N15" s="54" t="s">
        <v>135</v>
      </c>
      <c r="O15" s="134"/>
      <c r="P15" s="128" t="s">
        <v>71</v>
      </c>
    </row>
    <row r="16" spans="1:17" s="112" customFormat="1">
      <c r="A16" s="52"/>
      <c r="E16" s="52"/>
      <c r="F16" s="131"/>
      <c r="G16" s="55"/>
      <c r="H16" s="58"/>
      <c r="I16" s="118"/>
      <c r="M16" s="52"/>
      <c r="N16" s="54" t="s">
        <v>136</v>
      </c>
      <c r="O16" s="134"/>
      <c r="P16" s="128" t="s">
        <v>71</v>
      </c>
    </row>
    <row r="17" spans="1:16" s="112" customFormat="1">
      <c r="A17" s="52"/>
      <c r="B17" s="213" t="s">
        <v>117</v>
      </c>
      <c r="C17" s="214"/>
      <c r="D17" s="215"/>
      <c r="E17" s="52"/>
      <c r="F17" s="131" t="s">
        <v>132</v>
      </c>
      <c r="G17" s="132"/>
      <c r="H17" s="58"/>
      <c r="I17" s="118"/>
      <c r="M17" s="52"/>
      <c r="N17" s="54" t="s">
        <v>137</v>
      </c>
      <c r="O17" s="134"/>
      <c r="P17" s="128" t="s">
        <v>71</v>
      </c>
    </row>
    <row r="18" spans="1:16" s="112" customFormat="1">
      <c r="A18" s="52"/>
      <c r="B18" s="54" t="s">
        <v>118</v>
      </c>
      <c r="C18" s="132"/>
      <c r="D18" s="105" t="s">
        <v>115</v>
      </c>
      <c r="E18" s="52"/>
      <c r="F18" s="126" t="s">
        <v>131</v>
      </c>
      <c r="G18" s="137">
        <f>G17*2.20462</f>
        <v>0</v>
      </c>
      <c r="H18" s="56"/>
      <c r="I18" s="59"/>
      <c r="M18" s="52"/>
      <c r="N18" s="54" t="s">
        <v>138</v>
      </c>
      <c r="O18" s="135" t="str">
        <f>IF(ISERROR(1/(IF(ISBLANK(O14),0,(1/O14))+IF(ISBLANK(O15),0,(1/O15))+IF(ISBLANK(O16),0,(1/O16))+IF(ISBLANK(O17),0,(1/O17)))),"Error",1/(IF(ISBLANK(O14),0,(1/O14))+IF(ISBLANK(O15),0,(1/O15))+IF(ISBLANK(O16),0,(1/O16))+IF(ISBLANK(O17),0,(1/O17))))</f>
        <v>Error</v>
      </c>
      <c r="P18" s="128" t="s">
        <v>71</v>
      </c>
    </row>
    <row r="19" spans="1:16" s="112" customFormat="1">
      <c r="A19" s="52"/>
      <c r="B19" s="54" t="s">
        <v>119</v>
      </c>
      <c r="C19" s="132"/>
      <c r="D19" s="105" t="s">
        <v>122</v>
      </c>
      <c r="E19" s="52"/>
      <c r="F19" s="70"/>
      <c r="G19" s="71"/>
      <c r="H19" s="127"/>
      <c r="I19" s="59"/>
      <c r="M19" s="52"/>
      <c r="N19" s="70"/>
      <c r="O19" s="71"/>
      <c r="P19" s="117"/>
    </row>
    <row r="20" spans="1:16" s="112" customFormat="1">
      <c r="A20" s="52"/>
      <c r="B20" s="54" t="s">
        <v>120</v>
      </c>
      <c r="C20" s="132"/>
      <c r="D20" s="105" t="s">
        <v>123</v>
      </c>
      <c r="E20" s="52"/>
      <c r="I20" s="59"/>
      <c r="J20" s="52"/>
      <c r="K20" s="59"/>
      <c r="L20" s="59"/>
      <c r="M20" s="52"/>
      <c r="N20" s="52"/>
      <c r="O20" s="52"/>
      <c r="P20" s="116"/>
    </row>
    <row r="21" spans="1:16" s="112" customFormat="1">
      <c r="A21" s="52"/>
      <c r="B21" s="54" t="s">
        <v>121</v>
      </c>
      <c r="C21" s="136" t="str">
        <f>IF(ISERROR(C18/(C19*C20)),"Error",C18/(C19*C20))</f>
        <v>Error</v>
      </c>
      <c r="D21" s="105"/>
      <c r="E21" s="52"/>
      <c r="I21" s="59"/>
      <c r="J21" s="52"/>
      <c r="K21" s="59"/>
      <c r="L21" s="59"/>
      <c r="M21" s="52"/>
      <c r="N21" s="52"/>
      <c r="O21" s="52"/>
      <c r="P21" s="116"/>
    </row>
    <row r="22" spans="1:16" s="112" customFormat="1">
      <c r="A22" s="52"/>
      <c r="B22" s="123"/>
      <c r="C22" s="124"/>
      <c r="D22" s="117"/>
      <c r="E22" s="52"/>
      <c r="F22" s="52"/>
      <c r="G22" s="59"/>
      <c r="H22" s="59"/>
      <c r="I22" s="59"/>
      <c r="J22" s="100"/>
      <c r="K22" s="52"/>
      <c r="L22" s="52"/>
      <c r="M22" s="52"/>
      <c r="N22" s="52"/>
      <c r="O22" s="52"/>
    </row>
    <row r="23" spans="1:16">
      <c r="A23" s="52"/>
      <c r="F23" s="52"/>
      <c r="L23" s="52"/>
      <c r="M23" s="52"/>
      <c r="N23" s="52"/>
      <c r="O23" s="52"/>
    </row>
    <row r="24" spans="1:16">
      <c r="B24" s="85"/>
      <c r="C24" s="85"/>
      <c r="D24" s="85"/>
      <c r="E24" s="85"/>
      <c r="H24" s="85" t="s">
        <v>26</v>
      </c>
      <c r="I24" s="85"/>
      <c r="J24" s="85"/>
      <c r="K24" s="85"/>
    </row>
    <row r="25" spans="1:16">
      <c r="B25" s="86" t="s">
        <v>27</v>
      </c>
      <c r="C25" s="211"/>
      <c r="D25" s="211"/>
      <c r="E25" s="211"/>
      <c r="F25" s="211"/>
      <c r="H25" s="186"/>
      <c r="I25" s="187"/>
      <c r="J25" s="187"/>
      <c r="K25" s="187"/>
      <c r="L25" s="188"/>
    </row>
    <row r="26" spans="1:16">
      <c r="B26" s="86" t="s">
        <v>28</v>
      </c>
      <c r="C26" s="212"/>
      <c r="D26" s="212"/>
      <c r="E26" s="212"/>
      <c r="F26" s="212"/>
      <c r="H26" s="189"/>
      <c r="I26" s="190"/>
      <c r="J26" s="190"/>
      <c r="K26" s="190"/>
      <c r="L26" s="191"/>
    </row>
    <row r="27" spans="1:16">
      <c r="B27" s="86" t="s">
        <v>29</v>
      </c>
      <c r="C27" s="212"/>
      <c r="D27" s="212"/>
      <c r="E27" s="212"/>
      <c r="F27" s="212"/>
      <c r="H27" s="189"/>
      <c r="I27" s="190"/>
      <c r="J27" s="190"/>
      <c r="K27" s="190"/>
      <c r="L27" s="191"/>
    </row>
    <row r="28" spans="1:16">
      <c r="B28" s="85"/>
      <c r="C28" s="85"/>
      <c r="D28" s="85"/>
      <c r="E28" s="85"/>
      <c r="F28" s="85"/>
      <c r="H28" s="189"/>
      <c r="I28" s="190"/>
      <c r="J28" s="190"/>
      <c r="K28" s="190"/>
      <c r="L28" s="191"/>
    </row>
    <row r="29" spans="1:16">
      <c r="B29" s="86" t="s">
        <v>30</v>
      </c>
      <c r="C29" s="195">
        <f ca="1">TODAY()</f>
        <v>41988</v>
      </c>
      <c r="D29" s="195"/>
      <c r="E29" s="195"/>
      <c r="F29" s="195"/>
      <c r="H29" s="192"/>
      <c r="I29" s="193"/>
      <c r="J29" s="193"/>
      <c r="K29" s="193"/>
      <c r="L29" s="194"/>
    </row>
    <row r="30" spans="1:16">
      <c r="F30" s="85"/>
      <c r="G30" s="88"/>
      <c r="H30" s="88"/>
      <c r="I30" s="88"/>
      <c r="J30" s="88"/>
    </row>
    <row r="31" spans="1:16">
      <c r="G31" s="88"/>
      <c r="H31" s="88"/>
      <c r="I31" s="88"/>
      <c r="J31" s="88"/>
      <c r="L31" s="89" t="s">
        <v>31</v>
      </c>
    </row>
  </sheetData>
  <mergeCells count="13">
    <mergeCell ref="N5:P5"/>
    <mergeCell ref="N13:P13"/>
    <mergeCell ref="F5:H5"/>
    <mergeCell ref="J5:L5"/>
    <mergeCell ref="F13:H13"/>
    <mergeCell ref="B5:D5"/>
    <mergeCell ref="H25:L29"/>
    <mergeCell ref="C25:F25"/>
    <mergeCell ref="C26:F26"/>
    <mergeCell ref="C27:F27"/>
    <mergeCell ref="C29:F29"/>
    <mergeCell ref="B11:D11"/>
    <mergeCell ref="B17:D17"/>
  </mergeCells>
  <pageMargins left="0.7" right="0.7" top="0.75" bottom="0.75" header="0.3" footer="0.3"/>
  <pageSetup orientation="landscape" r:id="rId1"/>
  <drawing r:id="rId2"/>
</worksheet>
</file>

<file path=xl/worksheets/sheet13.xml><?xml version="1.0" encoding="utf-8"?>
<worksheet xmlns="http://schemas.openxmlformats.org/spreadsheetml/2006/main" xmlns:r="http://schemas.openxmlformats.org/officeDocument/2006/relationships">
  <sheetPr codeName="Sheet13"/>
  <dimension ref="A1:O28"/>
  <sheetViews>
    <sheetView showGridLines="0" showRowColHeaders="0" zoomScaleNormal="100" workbookViewId="0">
      <selection activeCell="E2" sqref="E2"/>
    </sheetView>
  </sheetViews>
  <sheetFormatPr defaultRowHeight="15"/>
  <cols>
    <col min="2" max="2" width="9.7109375" customWidth="1"/>
    <col min="3" max="3" width="8.5703125" customWidth="1"/>
    <col min="9" max="9" width="1.42578125" customWidth="1"/>
    <col min="11" max="11" width="1.85546875" customWidth="1"/>
  </cols>
  <sheetData>
    <row r="1" spans="1:15" ht="30" customHeight="1">
      <c r="A1" s="29"/>
      <c r="B1" s="29"/>
      <c r="C1" s="29"/>
      <c r="D1" s="29"/>
      <c r="E1" s="29"/>
      <c r="F1" s="29"/>
      <c r="G1" s="29"/>
      <c r="H1" s="29"/>
      <c r="I1" s="29"/>
      <c r="J1" s="29"/>
      <c r="K1" s="29"/>
      <c r="L1" s="29"/>
      <c r="M1" s="29"/>
      <c r="N1" s="29"/>
      <c r="O1" s="29"/>
    </row>
    <row r="2" spans="1:15" ht="30" customHeight="1">
      <c r="A2" s="29"/>
      <c r="B2" s="29"/>
      <c r="C2" s="29"/>
      <c r="D2" s="29"/>
      <c r="E2" s="288" t="s">
        <v>139</v>
      </c>
      <c r="F2" s="29"/>
      <c r="G2" s="29"/>
      <c r="H2" s="29"/>
      <c r="I2" s="29"/>
      <c r="J2" s="29"/>
      <c r="K2" s="29"/>
      <c r="L2" s="29"/>
      <c r="M2" s="29"/>
      <c r="N2" s="29"/>
      <c r="O2" s="29"/>
    </row>
    <row r="3" spans="1:15" ht="30" customHeight="1">
      <c r="A3" s="29"/>
      <c r="B3" s="29"/>
      <c r="C3" s="29"/>
      <c r="D3" s="29"/>
      <c r="E3" s="29"/>
      <c r="F3" s="29"/>
      <c r="G3" s="29"/>
      <c r="H3" s="29"/>
      <c r="I3" s="29"/>
      <c r="J3" s="29"/>
      <c r="K3" s="29"/>
      <c r="L3" s="29"/>
      <c r="M3" s="29"/>
      <c r="N3" s="29"/>
      <c r="O3" s="29"/>
    </row>
    <row r="5" spans="1:15">
      <c r="B5" s="14" t="s">
        <v>140</v>
      </c>
      <c r="C5" s="203" t="s">
        <v>145</v>
      </c>
      <c r="D5" s="203"/>
      <c r="E5" s="203"/>
      <c r="F5" s="203"/>
      <c r="G5" s="203"/>
      <c r="H5" s="203"/>
      <c r="I5" s="203"/>
      <c r="J5" s="203"/>
      <c r="K5" s="203"/>
      <c r="L5" s="203"/>
      <c r="M5" s="203"/>
      <c r="N5" s="203"/>
    </row>
    <row r="6" spans="1:15">
      <c r="B6" s="14"/>
      <c r="C6" s="203"/>
      <c r="D6" s="203"/>
      <c r="E6" s="203"/>
      <c r="F6" s="203"/>
      <c r="G6" s="203"/>
      <c r="H6" s="203"/>
      <c r="I6" s="203"/>
      <c r="J6" s="203"/>
      <c r="K6" s="203"/>
      <c r="L6" s="203"/>
      <c r="M6" s="203"/>
      <c r="N6" s="203"/>
    </row>
    <row r="7" spans="1:15">
      <c r="B7" s="14"/>
      <c r="C7" s="110"/>
      <c r="D7" s="110"/>
      <c r="E7" s="110"/>
      <c r="F7" s="110"/>
      <c r="G7" s="110"/>
      <c r="H7" s="110"/>
      <c r="I7" s="110"/>
      <c r="J7" s="110"/>
      <c r="K7" s="110"/>
      <c r="L7" s="110"/>
      <c r="M7" s="110"/>
      <c r="N7" s="110"/>
    </row>
    <row r="8" spans="1:15" ht="15" customHeight="1">
      <c r="B8" s="14" t="s">
        <v>141</v>
      </c>
      <c r="C8" s="202" t="s">
        <v>144</v>
      </c>
      <c r="D8" s="202"/>
      <c r="E8" s="202"/>
      <c r="F8" s="202"/>
      <c r="G8" s="202"/>
      <c r="H8" s="202"/>
      <c r="I8" s="202"/>
      <c r="J8" s="202"/>
      <c r="K8" s="202"/>
      <c r="L8" s="202"/>
      <c r="M8" s="202"/>
      <c r="N8" s="202"/>
    </row>
    <row r="9" spans="1:15">
      <c r="C9" s="204"/>
      <c r="D9" s="204"/>
      <c r="E9" s="204"/>
      <c r="F9" s="204"/>
      <c r="G9" s="204"/>
      <c r="H9" s="204"/>
      <c r="I9" s="204"/>
      <c r="J9" s="204"/>
      <c r="K9" s="204"/>
      <c r="L9" s="204"/>
      <c r="M9" s="204"/>
      <c r="N9" s="204"/>
    </row>
    <row r="10" spans="1:15">
      <c r="C10" s="111"/>
      <c r="D10" s="111"/>
      <c r="E10" s="111"/>
      <c r="F10" s="111"/>
      <c r="G10" s="111"/>
      <c r="H10" s="111"/>
      <c r="I10" s="111"/>
      <c r="J10" s="111"/>
      <c r="K10" s="111"/>
      <c r="L10" s="111"/>
      <c r="M10" s="111"/>
      <c r="N10" s="111"/>
    </row>
    <row r="11" spans="1:15" ht="15" customHeight="1">
      <c r="B11" s="14" t="s">
        <v>142</v>
      </c>
      <c r="C11" s="203" t="s">
        <v>143</v>
      </c>
      <c r="D11" s="203"/>
      <c r="E11" s="203"/>
      <c r="F11" s="203"/>
      <c r="G11" s="203"/>
      <c r="H11" s="203"/>
      <c r="I11" s="203"/>
      <c r="J11" s="203"/>
      <c r="K11" s="203"/>
      <c r="L11" s="203"/>
      <c r="M11" s="203"/>
      <c r="N11" s="203"/>
    </row>
    <row r="12" spans="1:15">
      <c r="C12" s="203"/>
      <c r="D12" s="203"/>
      <c r="E12" s="203"/>
      <c r="F12" s="203"/>
      <c r="G12" s="203"/>
      <c r="H12" s="203"/>
      <c r="I12" s="203"/>
      <c r="J12" s="203"/>
      <c r="K12" s="203"/>
      <c r="L12" s="203"/>
      <c r="M12" s="203"/>
      <c r="N12" s="203"/>
    </row>
    <row r="13" spans="1:15">
      <c r="C13" s="110"/>
      <c r="D13" s="110"/>
      <c r="E13" s="110"/>
      <c r="F13" s="110"/>
      <c r="G13" s="110"/>
      <c r="H13" s="110"/>
      <c r="I13" s="110"/>
      <c r="J13" s="110"/>
      <c r="K13" s="110"/>
      <c r="L13" s="110"/>
      <c r="M13" s="110"/>
      <c r="N13" s="110"/>
    </row>
    <row r="14" spans="1:15">
      <c r="B14" s="14" t="s">
        <v>146</v>
      </c>
      <c r="C14" s="203" t="s">
        <v>147</v>
      </c>
      <c r="D14" s="203"/>
      <c r="E14" s="203"/>
      <c r="F14" s="203"/>
      <c r="G14" s="203"/>
      <c r="H14" s="203"/>
      <c r="I14" s="203"/>
      <c r="J14" s="203"/>
      <c r="K14" s="203"/>
      <c r="L14" s="203"/>
      <c r="M14" s="203"/>
      <c r="N14" s="203"/>
    </row>
    <row r="15" spans="1:15" ht="15" customHeight="1">
      <c r="B15" s="14"/>
      <c r="C15" s="203"/>
      <c r="D15" s="203"/>
      <c r="E15" s="203"/>
      <c r="F15" s="203"/>
      <c r="G15" s="203"/>
      <c r="H15" s="203"/>
      <c r="I15" s="203"/>
      <c r="J15" s="203"/>
      <c r="K15" s="203"/>
      <c r="L15" s="203"/>
      <c r="M15" s="203"/>
      <c r="N15" s="203"/>
    </row>
    <row r="16" spans="1:15" ht="15" customHeight="1">
      <c r="B16" s="14"/>
      <c r="C16" s="110"/>
      <c r="D16" s="110"/>
      <c r="E16" s="110"/>
      <c r="F16" s="110"/>
      <c r="G16" s="110"/>
      <c r="H16" s="110"/>
      <c r="I16" s="110"/>
      <c r="J16" s="110"/>
      <c r="K16" s="110"/>
      <c r="L16" s="110"/>
      <c r="M16" s="110"/>
      <c r="N16" s="110"/>
    </row>
    <row r="17" spans="2:14">
      <c r="B17" s="14" t="s">
        <v>149</v>
      </c>
      <c r="C17" s="202" t="s">
        <v>150</v>
      </c>
      <c r="D17" s="202"/>
      <c r="E17" s="202"/>
      <c r="F17" s="202"/>
      <c r="G17" s="202"/>
      <c r="H17" s="202"/>
      <c r="I17" s="202"/>
      <c r="J17" s="202"/>
      <c r="K17" s="202"/>
      <c r="L17" s="202"/>
      <c r="M17" s="202"/>
      <c r="N17" s="202"/>
    </row>
    <row r="18" spans="2:14" ht="15" customHeight="1">
      <c r="B18" s="14"/>
      <c r="C18" s="202"/>
      <c r="D18" s="202"/>
      <c r="E18" s="202"/>
      <c r="F18" s="202"/>
      <c r="G18" s="202"/>
      <c r="H18" s="202"/>
      <c r="I18" s="202"/>
      <c r="J18" s="202"/>
      <c r="K18" s="202"/>
      <c r="L18" s="202"/>
      <c r="M18" s="202"/>
      <c r="N18" s="202"/>
    </row>
    <row r="19" spans="2:14" ht="15" customHeight="1">
      <c r="B19" s="14"/>
      <c r="C19" s="109"/>
      <c r="D19" s="109"/>
      <c r="E19" s="109"/>
      <c r="F19" s="109"/>
      <c r="G19" s="109"/>
      <c r="H19" s="109"/>
      <c r="I19" s="109"/>
      <c r="J19" s="109"/>
      <c r="K19" s="109"/>
      <c r="L19" s="109"/>
      <c r="M19" s="109"/>
      <c r="N19" s="109"/>
    </row>
    <row r="20" spans="2:14">
      <c r="B20" s="14" t="s">
        <v>148</v>
      </c>
      <c r="C20" s="203" t="s">
        <v>151</v>
      </c>
      <c r="D20" s="203"/>
      <c r="E20" s="203"/>
      <c r="F20" s="203"/>
      <c r="G20" s="203"/>
      <c r="H20" s="203"/>
      <c r="I20" s="203"/>
      <c r="J20" s="203"/>
      <c r="K20" s="203"/>
      <c r="L20" s="203"/>
      <c r="M20" s="203"/>
      <c r="N20" s="203"/>
    </row>
    <row r="21" spans="2:14">
      <c r="B21" s="14"/>
      <c r="C21" s="203"/>
      <c r="D21" s="203"/>
      <c r="E21" s="203"/>
      <c r="F21" s="203"/>
      <c r="G21" s="203"/>
      <c r="H21" s="203"/>
      <c r="I21" s="203"/>
      <c r="J21" s="203"/>
      <c r="K21" s="203"/>
      <c r="L21" s="203"/>
      <c r="M21" s="203"/>
      <c r="N21" s="203"/>
    </row>
    <row r="22" spans="2:14">
      <c r="B22" s="14"/>
      <c r="C22" s="110"/>
      <c r="D22" s="110"/>
      <c r="E22" s="110"/>
      <c r="F22" s="110"/>
      <c r="G22" s="110"/>
      <c r="H22" s="110"/>
      <c r="I22" s="110"/>
      <c r="J22" s="110"/>
      <c r="K22" s="110"/>
      <c r="L22" s="110"/>
      <c r="M22" s="110"/>
      <c r="N22" s="110"/>
    </row>
    <row r="23" spans="2:14" ht="15" customHeight="1">
      <c r="B23" s="14" t="s">
        <v>152</v>
      </c>
      <c r="C23" s="203" t="s">
        <v>153</v>
      </c>
      <c r="D23" s="203"/>
      <c r="E23" s="203"/>
      <c r="F23" s="203"/>
      <c r="G23" s="203"/>
      <c r="H23" s="203"/>
      <c r="I23" s="203"/>
      <c r="J23" s="203"/>
      <c r="K23" s="203"/>
      <c r="L23" s="203"/>
      <c r="M23" s="203"/>
      <c r="N23" s="203"/>
    </row>
    <row r="24" spans="2:14">
      <c r="B24" s="14"/>
      <c r="C24" s="203"/>
      <c r="D24" s="203"/>
      <c r="E24" s="203"/>
      <c r="F24" s="203"/>
      <c r="G24" s="203"/>
      <c r="H24" s="203"/>
      <c r="I24" s="203"/>
      <c r="J24" s="203"/>
      <c r="K24" s="203"/>
      <c r="L24" s="203"/>
      <c r="M24" s="203"/>
      <c r="N24" s="203"/>
    </row>
    <row r="25" spans="2:14">
      <c r="B25" s="14"/>
      <c r="C25" s="110"/>
      <c r="D25" s="110"/>
      <c r="E25" s="110"/>
      <c r="F25" s="110"/>
      <c r="G25" s="110"/>
      <c r="H25" s="110"/>
      <c r="I25" s="110"/>
      <c r="J25" s="110"/>
      <c r="K25" s="110"/>
      <c r="L25" s="110"/>
      <c r="M25" s="110"/>
      <c r="N25" s="110"/>
    </row>
    <row r="26" spans="2:14">
      <c r="B26" s="14" t="s">
        <v>154</v>
      </c>
      <c r="C26" s="203" t="s">
        <v>155</v>
      </c>
      <c r="D26" s="203"/>
      <c r="E26" s="203"/>
      <c r="F26" s="203"/>
      <c r="G26" s="203"/>
      <c r="H26" s="203"/>
      <c r="I26" s="203"/>
      <c r="J26" s="203"/>
      <c r="K26" s="203"/>
      <c r="L26" s="203"/>
      <c r="M26" s="203"/>
      <c r="N26" s="203"/>
    </row>
    <row r="27" spans="2:14">
      <c r="B27" s="14"/>
      <c r="C27" s="203"/>
      <c r="D27" s="203"/>
      <c r="E27" s="203"/>
      <c r="F27" s="203"/>
      <c r="G27" s="203"/>
      <c r="H27" s="203"/>
      <c r="I27" s="203"/>
      <c r="J27" s="203"/>
      <c r="K27" s="203"/>
      <c r="L27" s="203"/>
      <c r="M27" s="203"/>
      <c r="N27" s="203"/>
    </row>
    <row r="28" spans="2:14">
      <c r="C28" s="108"/>
      <c r="D28" s="108"/>
      <c r="E28" s="108"/>
      <c r="F28" s="108"/>
      <c r="G28" s="108"/>
      <c r="H28" s="108"/>
      <c r="I28" s="108"/>
      <c r="J28" s="108"/>
      <c r="K28" s="108"/>
      <c r="L28" s="108"/>
      <c r="M28" s="108"/>
      <c r="N28" s="108"/>
    </row>
  </sheetData>
  <mergeCells count="8">
    <mergeCell ref="C14:N15"/>
    <mergeCell ref="C17:N18"/>
    <mergeCell ref="C20:N21"/>
    <mergeCell ref="C23:N24"/>
    <mergeCell ref="C26:N27"/>
    <mergeCell ref="C5:N6"/>
    <mergeCell ref="C8:N9"/>
    <mergeCell ref="C11:N12"/>
  </mergeCells>
  <pageMargins left="0.7" right="0.7" top="0.75" bottom="0.75" header="0.3" footer="0.3"/>
  <pageSetup orientation="landscape" r:id="rId1"/>
  <drawing r:id="rId2"/>
</worksheet>
</file>

<file path=xl/worksheets/sheet14.xml><?xml version="1.0" encoding="utf-8"?>
<worksheet xmlns="http://schemas.openxmlformats.org/spreadsheetml/2006/main" xmlns:r="http://schemas.openxmlformats.org/officeDocument/2006/relationships">
  <sheetPr codeName="Sheet14"/>
  <dimension ref="A1:Q32"/>
  <sheetViews>
    <sheetView showGridLines="0" showRowColHeaders="0" zoomScaleNormal="100" workbookViewId="0">
      <selection activeCell="Q28" sqref="Q28"/>
    </sheetView>
  </sheetViews>
  <sheetFormatPr defaultRowHeight="15"/>
  <cols>
    <col min="1" max="1" width="5.5703125" style="242" customWidth="1"/>
    <col min="2" max="2" width="9.140625" style="242"/>
    <col min="3" max="3" width="8.28515625" style="242" customWidth="1"/>
    <col min="4" max="4" width="4.42578125" style="242" customWidth="1"/>
    <col min="5" max="5" width="3.85546875" style="242" customWidth="1"/>
    <col min="6" max="6" width="9.140625" style="242"/>
    <col min="7" max="7" width="9.140625" style="242" customWidth="1"/>
    <col min="8" max="8" width="6.140625" style="242" customWidth="1"/>
    <col min="9" max="9" width="3.85546875" style="242" customWidth="1"/>
    <col min="10" max="10" width="3.42578125" style="242" customWidth="1"/>
    <col min="11" max="11" width="9.140625" style="242"/>
    <col min="12" max="12" width="4.42578125" style="242" customWidth="1"/>
    <col min="13" max="13" width="3.85546875" style="242" customWidth="1"/>
    <col min="14" max="14" width="9.140625" style="242"/>
    <col min="15" max="15" width="12" style="242" customWidth="1"/>
    <col min="16" max="16" width="6.42578125" style="242" customWidth="1"/>
    <col min="17" max="17" width="14.28515625" style="242" customWidth="1"/>
    <col min="18" max="16384" width="9.140625" style="242"/>
  </cols>
  <sheetData>
    <row r="1" spans="1:17" ht="30" customHeight="1">
      <c r="A1" s="1"/>
      <c r="B1" s="1"/>
      <c r="C1" s="1"/>
      <c r="D1" s="1"/>
      <c r="E1" s="1"/>
      <c r="F1" s="1"/>
      <c r="G1" s="1"/>
      <c r="H1" s="1"/>
      <c r="I1" s="1"/>
      <c r="J1" s="1"/>
      <c r="K1" s="1"/>
      <c r="L1" s="1"/>
      <c r="M1" s="241"/>
      <c r="N1" s="241"/>
      <c r="O1" s="241"/>
      <c r="P1" s="241"/>
      <c r="Q1" s="241"/>
    </row>
    <row r="2" spans="1:17" ht="30" customHeight="1">
      <c r="A2" s="1"/>
      <c r="B2" s="1"/>
      <c r="C2" s="1"/>
      <c r="D2" s="1"/>
      <c r="E2" s="284"/>
      <c r="F2" s="1"/>
      <c r="G2" s="286" t="s">
        <v>174</v>
      </c>
      <c r="H2" s="1"/>
      <c r="I2" s="1"/>
      <c r="J2" s="1"/>
      <c r="K2" s="1"/>
      <c r="L2" s="1"/>
      <c r="M2" s="241"/>
      <c r="N2" s="241"/>
      <c r="O2" s="241"/>
      <c r="P2" s="241"/>
      <c r="Q2" s="241"/>
    </row>
    <row r="3" spans="1:17" ht="30" customHeight="1">
      <c r="A3" s="1"/>
      <c r="B3" s="1"/>
      <c r="C3" s="1"/>
      <c r="D3" s="1"/>
      <c r="E3" s="1"/>
      <c r="F3" s="1"/>
      <c r="G3" s="1"/>
      <c r="H3" s="1"/>
      <c r="I3" s="1"/>
      <c r="J3" s="1"/>
      <c r="K3" s="1"/>
      <c r="L3" s="1"/>
      <c r="M3" s="241"/>
      <c r="N3" s="241"/>
      <c r="O3" s="241"/>
      <c r="P3" s="241"/>
      <c r="Q3" s="241"/>
    </row>
    <row r="4" spans="1:17" s="112" customFormat="1">
      <c r="A4" s="277"/>
      <c r="B4" s="277"/>
      <c r="C4" s="277"/>
      <c r="D4" s="277"/>
      <c r="E4" s="277"/>
      <c r="F4" s="277"/>
      <c r="G4" s="277"/>
      <c r="H4" s="277"/>
      <c r="I4" s="277"/>
      <c r="J4" s="277"/>
      <c r="K4" s="277"/>
      <c r="L4" s="277"/>
      <c r="M4" s="277"/>
      <c r="N4" s="277"/>
      <c r="O4" s="277"/>
      <c r="P4" s="277"/>
    </row>
    <row r="5" spans="1:17" s="112" customFormat="1" ht="15" customHeight="1">
      <c r="A5" s="277"/>
      <c r="B5" s="52"/>
      <c r="C5" s="52"/>
      <c r="D5" s="52"/>
      <c r="E5" s="277"/>
      <c r="F5" s="243"/>
      <c r="G5" s="244"/>
      <c r="H5" s="245"/>
      <c r="I5" s="244"/>
      <c r="J5" s="246"/>
      <c r="K5" s="244"/>
      <c r="L5" s="244"/>
      <c r="M5" s="247"/>
      <c r="N5" s="52"/>
      <c r="O5" s="52"/>
      <c r="P5" s="52"/>
    </row>
    <row r="6" spans="1:17" s="112" customFormat="1">
      <c r="A6" s="277"/>
      <c r="B6" s="55"/>
      <c r="C6" s="278"/>
      <c r="D6" s="62"/>
      <c r="E6" s="277"/>
      <c r="F6" s="248"/>
      <c r="G6" s="249"/>
      <c r="H6" s="250"/>
      <c r="I6" s="250" t="s">
        <v>157</v>
      </c>
      <c r="J6" s="251"/>
      <c r="K6" s="240">
        <v>24</v>
      </c>
      <c r="L6" s="249" t="s">
        <v>122</v>
      </c>
      <c r="M6" s="252"/>
      <c r="N6" s="55"/>
      <c r="O6" s="279"/>
      <c r="P6" s="280"/>
    </row>
    <row r="7" spans="1:17" s="112" customFormat="1">
      <c r="A7" s="277"/>
      <c r="B7" s="55"/>
      <c r="C7" s="278"/>
      <c r="D7" s="62"/>
      <c r="E7" s="277"/>
      <c r="F7" s="248"/>
      <c r="G7" s="249"/>
      <c r="H7" s="250"/>
      <c r="I7" s="250" t="s">
        <v>158</v>
      </c>
      <c r="J7" s="251"/>
      <c r="K7" s="255">
        <v>12</v>
      </c>
      <c r="L7" s="249" t="s">
        <v>122</v>
      </c>
      <c r="M7" s="252"/>
      <c r="N7" s="55"/>
      <c r="O7" s="279"/>
      <c r="P7" s="280"/>
    </row>
    <row r="8" spans="1:17" s="112" customFormat="1">
      <c r="A8" s="277"/>
      <c r="B8" s="55"/>
      <c r="C8" s="281"/>
      <c r="D8" s="62"/>
      <c r="E8" s="277"/>
      <c r="F8" s="248"/>
      <c r="G8" s="249"/>
      <c r="H8" s="250"/>
      <c r="I8" s="250" t="s">
        <v>159</v>
      </c>
      <c r="J8" s="251"/>
      <c r="K8" s="256">
        <v>2</v>
      </c>
      <c r="L8" s="249" t="s">
        <v>123</v>
      </c>
      <c r="M8" s="252"/>
      <c r="N8" s="55"/>
      <c r="O8" s="279"/>
      <c r="P8" s="280"/>
    </row>
    <row r="9" spans="1:17" s="112" customFormat="1">
      <c r="A9" s="52"/>
      <c r="B9" s="52"/>
      <c r="C9" s="59"/>
      <c r="D9" s="282"/>
      <c r="E9" s="52"/>
      <c r="F9" s="248"/>
      <c r="G9" s="249"/>
      <c r="H9" s="250"/>
      <c r="I9" s="249"/>
      <c r="J9" s="250"/>
      <c r="K9" s="249"/>
      <c r="L9" s="249"/>
      <c r="M9" s="252"/>
      <c r="N9" s="55"/>
      <c r="O9" s="279"/>
      <c r="P9" s="280"/>
    </row>
    <row r="10" spans="1:17" s="112" customFormat="1">
      <c r="A10" s="277"/>
      <c r="B10" s="277"/>
      <c r="C10" s="277"/>
      <c r="D10" s="277"/>
      <c r="E10" s="52"/>
      <c r="F10" s="248"/>
      <c r="G10" s="249"/>
      <c r="H10" s="250"/>
      <c r="I10" s="250" t="s">
        <v>160</v>
      </c>
      <c r="J10" s="251"/>
      <c r="K10" s="260">
        <f>((K7*K8)/K6)*1.15</f>
        <v>1.1499999999999999</v>
      </c>
      <c r="L10" s="249" t="s">
        <v>123</v>
      </c>
      <c r="M10" s="252"/>
      <c r="N10" s="55"/>
      <c r="O10" s="283"/>
      <c r="P10" s="280"/>
    </row>
    <row r="11" spans="1:17" s="112" customFormat="1">
      <c r="A11" s="277"/>
      <c r="B11" s="52"/>
      <c r="C11" s="52"/>
      <c r="D11" s="52"/>
      <c r="E11" s="52"/>
      <c r="F11" s="248"/>
      <c r="G11" s="249"/>
      <c r="H11" s="250"/>
      <c r="I11" s="250"/>
      <c r="J11" s="251"/>
      <c r="K11" s="258">
        <f>K10*K6</f>
        <v>27.599999999999998</v>
      </c>
      <c r="L11" s="249" t="s">
        <v>115</v>
      </c>
      <c r="M11" s="252"/>
      <c r="N11" s="52"/>
      <c r="O11" s="52"/>
      <c r="P11" s="277"/>
    </row>
    <row r="12" spans="1:17" s="112" customFormat="1">
      <c r="A12" s="277"/>
      <c r="B12" s="55"/>
      <c r="C12" s="278"/>
      <c r="D12" s="62"/>
      <c r="E12" s="52"/>
      <c r="F12" s="248"/>
      <c r="G12" s="249"/>
      <c r="H12" s="250"/>
      <c r="I12" s="250"/>
      <c r="J12" s="251"/>
      <c r="K12" s="259"/>
      <c r="L12" s="249"/>
      <c r="M12" s="252"/>
      <c r="N12" s="52"/>
      <c r="O12" s="52"/>
      <c r="P12" s="277"/>
    </row>
    <row r="13" spans="1:17" s="112" customFormat="1" ht="15" customHeight="1">
      <c r="A13" s="277"/>
      <c r="B13" s="55"/>
      <c r="C13" s="278"/>
      <c r="D13" s="62"/>
      <c r="E13" s="52"/>
      <c r="F13" s="232" t="s">
        <v>161</v>
      </c>
      <c r="G13" s="231"/>
      <c r="H13" s="231"/>
      <c r="I13" s="231"/>
      <c r="J13" s="231"/>
      <c r="K13" s="231"/>
      <c r="L13" s="231"/>
      <c r="M13" s="230"/>
      <c r="N13" s="52"/>
      <c r="O13" s="52"/>
      <c r="P13" s="52"/>
    </row>
    <row r="14" spans="1:17" s="112" customFormat="1" ht="15" customHeight="1">
      <c r="A14" s="52"/>
      <c r="B14" s="55"/>
      <c r="C14" s="281"/>
      <c r="D14" s="62"/>
      <c r="E14" s="55"/>
      <c r="F14" s="226" t="s">
        <v>162</v>
      </c>
      <c r="G14" s="225"/>
      <c r="H14" s="224" t="s">
        <v>163</v>
      </c>
      <c r="I14" s="224"/>
      <c r="J14" s="274"/>
      <c r="K14" s="223" t="s">
        <v>164</v>
      </c>
      <c r="L14" s="223"/>
      <c r="M14" s="222"/>
      <c r="N14" s="55"/>
      <c r="O14" s="279"/>
      <c r="P14" s="280"/>
    </row>
    <row r="15" spans="1:17" s="112" customFormat="1">
      <c r="A15" s="52"/>
      <c r="B15" s="277"/>
      <c r="C15" s="277"/>
      <c r="D15" s="277"/>
      <c r="E15" s="62"/>
      <c r="F15" s="261">
        <f>75-K11</f>
        <v>47.400000000000006</v>
      </c>
      <c r="G15" s="262" t="s">
        <v>115</v>
      </c>
      <c r="H15" s="266">
        <f>150-K11</f>
        <v>122.4</v>
      </c>
      <c r="I15" s="267" t="s">
        <v>115</v>
      </c>
      <c r="J15" s="275"/>
      <c r="K15" s="276">
        <f>250-K11</f>
        <v>222.4</v>
      </c>
      <c r="L15" s="268" t="s">
        <v>115</v>
      </c>
      <c r="M15" s="269"/>
      <c r="N15" s="55"/>
      <c r="O15" s="279"/>
      <c r="P15" s="280"/>
    </row>
    <row r="16" spans="1:17" s="112" customFormat="1">
      <c r="A16" s="52"/>
      <c r="B16" s="277"/>
      <c r="C16" s="277"/>
      <c r="D16" s="277"/>
      <c r="E16" s="52"/>
      <c r="F16" s="235" t="s">
        <v>165</v>
      </c>
      <c r="G16" s="234"/>
      <c r="H16" s="234"/>
      <c r="I16" s="234"/>
      <c r="J16" s="234"/>
      <c r="K16" s="234"/>
      <c r="L16" s="234"/>
      <c r="M16" s="233"/>
      <c r="N16" s="55"/>
      <c r="O16" s="279"/>
      <c r="P16" s="280"/>
    </row>
    <row r="17" spans="1:16" s="112" customFormat="1">
      <c r="A17" s="52"/>
      <c r="B17" s="52"/>
      <c r="C17" s="52"/>
      <c r="D17" s="52"/>
      <c r="E17" s="52"/>
      <c r="F17" s="265">
        <f>IF(K6=12,6-K10,3-K10)</f>
        <v>1.85</v>
      </c>
      <c r="G17" s="272" t="s">
        <v>123</v>
      </c>
      <c r="H17" s="263">
        <f>IF(K6=12,12-K10,6-K10)</f>
        <v>4.8499999999999996</v>
      </c>
      <c r="I17" s="264" t="s">
        <v>123</v>
      </c>
      <c r="J17" s="264"/>
      <c r="K17" s="270">
        <f>IF(K6=12,20-K10,10-K10)</f>
        <v>8.85</v>
      </c>
      <c r="L17" s="271" t="s">
        <v>123</v>
      </c>
      <c r="M17" s="273"/>
      <c r="N17" s="55"/>
      <c r="O17" s="279"/>
      <c r="P17" s="280"/>
    </row>
    <row r="18" spans="1:16" s="112" customFormat="1">
      <c r="A18" s="52"/>
      <c r="B18" s="55"/>
      <c r="C18" s="278"/>
      <c r="D18" s="62"/>
      <c r="E18" s="52"/>
      <c r="F18" s="229" t="str">
        <f>IF((K6-K7)&lt;3,"Input must be at least 3V greater than Output","")</f>
        <v/>
      </c>
      <c r="G18" s="228"/>
      <c r="H18" s="228"/>
      <c r="I18" s="228"/>
      <c r="J18" s="228"/>
      <c r="K18" s="228"/>
      <c r="L18" s="228"/>
      <c r="M18" s="227"/>
      <c r="N18" s="55"/>
      <c r="O18" s="283"/>
      <c r="P18" s="280"/>
    </row>
    <row r="19" spans="1:16" s="112" customFormat="1">
      <c r="A19" s="52"/>
      <c r="B19" s="55"/>
      <c r="C19" s="278"/>
      <c r="D19" s="62"/>
      <c r="E19" s="52"/>
      <c r="F19" s="253"/>
      <c r="G19" s="251"/>
      <c r="H19" s="242"/>
      <c r="I19" s="251"/>
      <c r="J19" s="251"/>
      <c r="K19" s="251"/>
      <c r="L19" s="251"/>
      <c r="M19" s="242"/>
      <c r="N19" s="52"/>
      <c r="O19" s="52"/>
      <c r="P19" s="277"/>
    </row>
    <row r="20" spans="1:16" s="112" customFormat="1">
      <c r="A20" s="52"/>
      <c r="B20" s="55"/>
      <c r="C20" s="278"/>
      <c r="D20" s="62"/>
      <c r="E20" s="52"/>
      <c r="F20" s="257" t="s">
        <v>166</v>
      </c>
      <c r="G20" s="254" t="s">
        <v>167</v>
      </c>
      <c r="H20" s="242"/>
      <c r="I20" s="251"/>
      <c r="J20" s="251"/>
      <c r="K20" s="251"/>
      <c r="L20" s="251"/>
      <c r="M20" s="242"/>
      <c r="N20" s="52"/>
      <c r="O20" s="52"/>
      <c r="P20" s="277"/>
    </row>
    <row r="21" spans="1:16" s="112" customFormat="1">
      <c r="A21" s="52"/>
      <c r="B21" s="55"/>
      <c r="C21" s="281"/>
      <c r="D21" s="62"/>
      <c r="E21" s="52"/>
      <c r="F21" s="257" t="s">
        <v>168</v>
      </c>
      <c r="G21" s="254" t="s">
        <v>169</v>
      </c>
      <c r="H21" s="242"/>
      <c r="I21" s="251"/>
      <c r="J21" s="251"/>
      <c r="K21" s="251"/>
      <c r="L21" s="251"/>
      <c r="M21" s="242"/>
      <c r="N21" s="52"/>
      <c r="O21" s="52"/>
      <c r="P21" s="116"/>
    </row>
    <row r="22" spans="1:16" s="112" customFormat="1">
      <c r="A22" s="52"/>
      <c r="B22" s="277"/>
      <c r="C22" s="277"/>
      <c r="D22" s="277"/>
      <c r="E22" s="52"/>
      <c r="F22" s="257" t="s">
        <v>170</v>
      </c>
      <c r="G22" s="254" t="s">
        <v>171</v>
      </c>
      <c r="H22" s="242"/>
      <c r="I22" s="251"/>
      <c r="J22" s="251"/>
      <c r="K22" s="251"/>
      <c r="L22" s="251"/>
      <c r="M22" s="242"/>
      <c r="N22" s="52"/>
      <c r="O22" s="52"/>
    </row>
    <row r="23" spans="1:16">
      <c r="A23" s="52"/>
      <c r="F23" s="257" t="s">
        <v>172</v>
      </c>
      <c r="G23" s="254" t="s">
        <v>173</v>
      </c>
      <c r="I23" s="251"/>
      <c r="J23" s="251"/>
      <c r="K23" s="251"/>
      <c r="L23" s="251"/>
      <c r="N23" s="52"/>
      <c r="O23" s="52"/>
    </row>
    <row r="24" spans="1:16">
      <c r="A24" s="52"/>
      <c r="F24" s="257"/>
      <c r="G24" s="254"/>
      <c r="I24" s="251"/>
      <c r="J24" s="251"/>
      <c r="K24" s="251"/>
      <c r="L24" s="251"/>
      <c r="N24" s="52"/>
      <c r="O24" s="52"/>
    </row>
    <row r="25" spans="1:16">
      <c r="B25" s="85"/>
      <c r="C25" s="85"/>
      <c r="D25" s="85"/>
      <c r="E25" s="85"/>
      <c r="H25" s="85" t="s">
        <v>26</v>
      </c>
      <c r="I25" s="85"/>
      <c r="J25" s="85"/>
      <c r="K25" s="85"/>
    </row>
    <row r="26" spans="1:16">
      <c r="B26" s="86" t="s">
        <v>27</v>
      </c>
      <c r="C26" s="211"/>
      <c r="D26" s="211"/>
      <c r="E26" s="211"/>
      <c r="F26" s="211"/>
      <c r="H26" s="186"/>
      <c r="I26" s="187"/>
      <c r="J26" s="187"/>
      <c r="K26" s="187"/>
      <c r="L26" s="188"/>
    </row>
    <row r="27" spans="1:16">
      <c r="B27" s="86" t="s">
        <v>28</v>
      </c>
      <c r="C27" s="212"/>
      <c r="D27" s="212"/>
      <c r="E27" s="212"/>
      <c r="F27" s="212"/>
      <c r="H27" s="189"/>
      <c r="I27" s="190"/>
      <c r="J27" s="190"/>
      <c r="K27" s="190"/>
      <c r="L27" s="191"/>
    </row>
    <row r="28" spans="1:16">
      <c r="B28" s="86" t="s">
        <v>29</v>
      </c>
      <c r="C28" s="212"/>
      <c r="D28" s="212"/>
      <c r="E28" s="212"/>
      <c r="F28" s="212"/>
      <c r="H28" s="189"/>
      <c r="I28" s="190"/>
      <c r="J28" s="190"/>
      <c r="K28" s="190"/>
      <c r="L28" s="191"/>
    </row>
    <row r="29" spans="1:16">
      <c r="B29" s="85"/>
      <c r="C29" s="85"/>
      <c r="D29" s="85"/>
      <c r="E29" s="85"/>
      <c r="F29" s="85"/>
      <c r="H29" s="189"/>
      <c r="I29" s="190"/>
      <c r="J29" s="190"/>
      <c r="K29" s="190"/>
      <c r="L29" s="191"/>
    </row>
    <row r="30" spans="1:16">
      <c r="B30" s="86" t="s">
        <v>30</v>
      </c>
      <c r="C30" s="195">
        <f ca="1">TODAY()</f>
        <v>41988</v>
      </c>
      <c r="D30" s="195"/>
      <c r="E30" s="195"/>
      <c r="F30" s="195"/>
      <c r="H30" s="192"/>
      <c r="I30" s="193"/>
      <c r="J30" s="193"/>
      <c r="K30" s="193"/>
      <c r="L30" s="194"/>
    </row>
    <row r="31" spans="1:16">
      <c r="F31" s="85"/>
      <c r="G31" s="88"/>
      <c r="H31" s="88"/>
      <c r="I31" s="88"/>
      <c r="J31" s="88"/>
    </row>
    <row r="32" spans="1:16">
      <c r="G32" s="88"/>
      <c r="H32" s="88"/>
      <c r="I32" s="88"/>
      <c r="J32" s="88"/>
      <c r="L32" s="89" t="s">
        <v>31</v>
      </c>
    </row>
  </sheetData>
  <mergeCells count="11">
    <mergeCell ref="F14:G14"/>
    <mergeCell ref="H14:I14"/>
    <mergeCell ref="K14:M14"/>
    <mergeCell ref="F16:M16"/>
    <mergeCell ref="C26:F26"/>
    <mergeCell ref="H26:L30"/>
    <mergeCell ref="C27:F27"/>
    <mergeCell ref="C28:F28"/>
    <mergeCell ref="C30:F30"/>
    <mergeCell ref="F18:M18"/>
    <mergeCell ref="F13:M13"/>
  </mergeCells>
  <pageMargins left="0.7" right="0.7" top="0.75" bottom="0.75" header="0.3" footer="0.3"/>
  <pageSetup orientation="landscape" r:id="rId1"/>
  <drawing r:id="rId2"/>
</worksheet>
</file>

<file path=xl/worksheets/sheet15.xml><?xml version="1.0" encoding="utf-8"?>
<worksheet xmlns="http://schemas.openxmlformats.org/spreadsheetml/2006/main" xmlns:r="http://schemas.openxmlformats.org/officeDocument/2006/relationships">
  <sheetPr codeName="Sheet15"/>
  <dimension ref="A1:O21"/>
  <sheetViews>
    <sheetView showGridLines="0" showRowColHeaders="0" zoomScaleNormal="100" workbookViewId="0">
      <selection activeCell="A4" sqref="A4"/>
    </sheetView>
  </sheetViews>
  <sheetFormatPr defaultRowHeight="15"/>
  <cols>
    <col min="1" max="8" width="9.140625" style="236"/>
    <col min="9" max="9" width="1.42578125" style="236" customWidth="1"/>
    <col min="10" max="10" width="9.140625" style="236"/>
    <col min="11" max="11" width="1.85546875" style="236" customWidth="1"/>
    <col min="12" max="14" width="9.140625" style="236"/>
    <col min="15" max="15" width="9" style="236" customWidth="1"/>
    <col min="16" max="16384" width="9.140625" style="236"/>
  </cols>
  <sheetData>
    <row r="1" spans="1:15" ht="30" customHeight="1">
      <c r="A1" s="29"/>
      <c r="B1" s="29"/>
      <c r="C1" s="29"/>
      <c r="D1" s="29"/>
      <c r="E1" s="29"/>
      <c r="F1" s="29"/>
      <c r="G1" s="29"/>
      <c r="H1" s="29"/>
      <c r="I1" s="29"/>
      <c r="J1" s="29"/>
      <c r="K1" s="29"/>
      <c r="L1" s="29"/>
      <c r="M1" s="29"/>
      <c r="N1" s="29"/>
      <c r="O1" s="29"/>
    </row>
    <row r="2" spans="1:15" ht="30" customHeight="1">
      <c r="A2" s="29"/>
      <c r="B2" s="29"/>
      <c r="C2" s="29"/>
      <c r="D2" s="29"/>
      <c r="E2" s="288" t="s">
        <v>175</v>
      </c>
      <c r="F2" s="29"/>
      <c r="G2" s="29"/>
      <c r="H2" s="29"/>
      <c r="I2" s="29"/>
      <c r="J2" s="29"/>
      <c r="K2" s="29"/>
      <c r="L2" s="29"/>
      <c r="M2" s="29"/>
      <c r="N2" s="29"/>
      <c r="O2" s="29"/>
    </row>
    <row r="3" spans="1:15" ht="30" customHeight="1">
      <c r="A3" s="29"/>
      <c r="B3" s="29"/>
      <c r="C3" s="29"/>
      <c r="D3" s="29"/>
      <c r="E3" s="29"/>
      <c r="F3" s="29"/>
      <c r="G3" s="29"/>
      <c r="H3" s="29"/>
      <c r="I3" s="29"/>
      <c r="J3" s="29"/>
      <c r="K3" s="29"/>
      <c r="L3" s="29"/>
      <c r="M3" s="29"/>
      <c r="N3" s="29"/>
      <c r="O3" s="29"/>
    </row>
    <row r="5" spans="1:15">
      <c r="B5" s="210" t="s">
        <v>176</v>
      </c>
      <c r="C5" s="210"/>
      <c r="D5" s="210"/>
      <c r="E5" s="210"/>
      <c r="F5" s="210"/>
      <c r="G5" s="210"/>
      <c r="H5" s="210"/>
      <c r="I5" s="210"/>
      <c r="J5" s="210"/>
      <c r="K5" s="210"/>
      <c r="L5" s="210"/>
      <c r="M5" s="210"/>
      <c r="N5" s="210"/>
    </row>
    <row r="6" spans="1:15">
      <c r="B6" s="210"/>
      <c r="C6" s="210"/>
      <c r="D6" s="210"/>
      <c r="E6" s="210"/>
      <c r="F6" s="210"/>
      <c r="G6" s="210"/>
      <c r="H6" s="210"/>
      <c r="I6" s="210"/>
      <c r="J6" s="210"/>
      <c r="K6" s="210"/>
      <c r="L6" s="210"/>
      <c r="M6" s="210"/>
      <c r="N6" s="210"/>
    </row>
    <row r="8" spans="1:15" ht="15" customHeight="1">
      <c r="B8" s="14" t="s">
        <v>34</v>
      </c>
      <c r="C8" s="202" t="s">
        <v>167</v>
      </c>
      <c r="D8" s="202"/>
      <c r="E8" s="202"/>
      <c r="F8" s="202"/>
      <c r="G8" s="202"/>
      <c r="H8" s="202"/>
      <c r="I8" s="202"/>
      <c r="J8" s="202"/>
      <c r="K8" s="202"/>
      <c r="L8" s="202"/>
      <c r="M8" s="202"/>
      <c r="N8" s="202"/>
    </row>
    <row r="9" spans="1:15">
      <c r="C9" s="90"/>
      <c r="D9" s="90"/>
      <c r="E9" s="90"/>
      <c r="F9" s="90"/>
      <c r="G9" s="90"/>
      <c r="H9" s="90"/>
      <c r="I9" s="90"/>
      <c r="J9" s="90"/>
      <c r="K9" s="90"/>
      <c r="L9" s="90"/>
      <c r="M9" s="90"/>
      <c r="N9" s="90"/>
    </row>
    <row r="10" spans="1:15" ht="15" customHeight="1">
      <c r="B10" s="14" t="s">
        <v>36</v>
      </c>
      <c r="C10" s="202" t="s">
        <v>177</v>
      </c>
      <c r="D10" s="204"/>
      <c r="E10" s="204"/>
      <c r="F10" s="204"/>
      <c r="G10" s="204"/>
      <c r="H10" s="204"/>
      <c r="I10" s="204"/>
      <c r="J10" s="204"/>
      <c r="K10" s="204"/>
      <c r="L10" s="204"/>
      <c r="M10" s="204"/>
      <c r="N10" s="204"/>
    </row>
    <row r="11" spans="1:15">
      <c r="C11" s="161"/>
      <c r="D11" s="161"/>
      <c r="E11" s="161"/>
      <c r="F11" s="161"/>
      <c r="G11" s="161"/>
      <c r="H11" s="161"/>
      <c r="I11" s="161"/>
      <c r="J11" s="161"/>
      <c r="K11" s="161"/>
      <c r="L11" s="161"/>
      <c r="M11" s="161"/>
      <c r="N11" s="161"/>
    </row>
    <row r="12" spans="1:15" ht="15" customHeight="1">
      <c r="B12" s="14" t="s">
        <v>38</v>
      </c>
      <c r="C12" s="202" t="s">
        <v>178</v>
      </c>
      <c r="D12" s="202"/>
      <c r="E12" s="202"/>
      <c r="F12" s="202"/>
      <c r="G12" s="202"/>
      <c r="H12" s="202"/>
      <c r="I12" s="202"/>
      <c r="J12" s="202"/>
      <c r="K12" s="202"/>
      <c r="L12" s="202"/>
      <c r="M12" s="202"/>
      <c r="N12" s="202"/>
    </row>
    <row r="13" spans="1:15">
      <c r="C13" s="161"/>
      <c r="D13" s="161"/>
      <c r="E13" s="161"/>
      <c r="F13" s="161"/>
      <c r="G13" s="161"/>
      <c r="H13" s="161"/>
      <c r="I13" s="161"/>
      <c r="J13" s="161"/>
      <c r="K13" s="161"/>
      <c r="L13" s="161"/>
      <c r="M13" s="161"/>
      <c r="N13" s="161"/>
    </row>
    <row r="14" spans="1:15" ht="15" customHeight="1">
      <c r="B14" s="237" t="s">
        <v>172</v>
      </c>
      <c r="C14" s="178" t="s">
        <v>179</v>
      </c>
      <c r="D14" s="178"/>
      <c r="E14" s="178"/>
      <c r="F14" s="178"/>
      <c r="G14" s="178"/>
      <c r="H14" s="178"/>
      <c r="I14" s="178"/>
      <c r="J14" s="178"/>
      <c r="K14" s="178"/>
      <c r="L14" s="178"/>
      <c r="M14" s="178"/>
      <c r="N14" s="178"/>
    </row>
    <row r="15" spans="1:15">
      <c r="B15" s="14"/>
      <c r="C15" s="159"/>
      <c r="D15" s="159"/>
      <c r="E15" s="159"/>
      <c r="F15" s="159"/>
      <c r="G15" s="159"/>
      <c r="H15" s="159"/>
      <c r="I15" s="159"/>
      <c r="J15" s="159"/>
      <c r="K15" s="159"/>
      <c r="L15" s="159"/>
      <c r="M15" s="159"/>
      <c r="N15" s="159"/>
    </row>
    <row r="16" spans="1:15">
      <c r="B16" s="14"/>
      <c r="C16" s="159"/>
      <c r="D16" s="159"/>
      <c r="E16" s="159"/>
      <c r="F16" s="159"/>
      <c r="G16" s="159"/>
      <c r="H16" s="159"/>
      <c r="I16" s="159"/>
      <c r="J16" s="159"/>
      <c r="K16" s="159"/>
      <c r="L16" s="159"/>
      <c r="M16" s="159"/>
      <c r="N16" s="159"/>
    </row>
    <row r="17" spans="2:14">
      <c r="B17" s="14"/>
      <c r="C17" s="159"/>
      <c r="D17" s="159"/>
      <c r="E17" s="159"/>
      <c r="F17" s="159"/>
      <c r="G17" s="159"/>
      <c r="H17" s="159"/>
      <c r="I17" s="159"/>
      <c r="J17" s="159"/>
      <c r="K17" s="159"/>
      <c r="L17" s="159"/>
      <c r="M17" s="159"/>
      <c r="N17" s="159"/>
    </row>
    <row r="18" spans="2:14">
      <c r="B18" s="14"/>
      <c r="C18" s="159"/>
      <c r="D18" s="159"/>
      <c r="E18" s="159"/>
      <c r="F18" s="159"/>
      <c r="G18" s="159"/>
      <c r="H18" s="159"/>
      <c r="I18" s="159"/>
      <c r="J18" s="159"/>
      <c r="K18" s="159"/>
      <c r="L18" s="159"/>
      <c r="M18" s="159"/>
      <c r="N18" s="159"/>
    </row>
    <row r="19" spans="2:14">
      <c r="B19" s="14"/>
      <c r="C19" s="159"/>
      <c r="D19" s="159"/>
      <c r="E19" s="159"/>
      <c r="F19" s="159"/>
      <c r="G19" s="159"/>
      <c r="H19" s="159"/>
      <c r="I19" s="159"/>
      <c r="J19" s="159"/>
      <c r="K19" s="159"/>
      <c r="L19" s="159"/>
      <c r="M19" s="159"/>
      <c r="N19" s="159"/>
    </row>
    <row r="20" spans="2:14">
      <c r="B20" s="14"/>
      <c r="C20" s="91"/>
      <c r="D20" s="91"/>
      <c r="E20" s="91"/>
      <c r="F20" s="91"/>
      <c r="G20" s="91"/>
      <c r="H20" s="91"/>
      <c r="I20" s="91"/>
      <c r="J20" s="91"/>
      <c r="K20" s="91"/>
      <c r="L20" s="91"/>
      <c r="M20" s="91"/>
      <c r="N20" s="91"/>
    </row>
    <row r="21" spans="2:14">
      <c r="C21" s="159"/>
      <c r="D21" s="159"/>
      <c r="E21" s="159"/>
      <c r="F21" s="159"/>
      <c r="G21" s="159"/>
      <c r="H21" s="159"/>
      <c r="I21" s="159"/>
      <c r="J21" s="159"/>
      <c r="K21" s="159"/>
      <c r="L21" s="159"/>
      <c r="M21" s="159"/>
      <c r="N21" s="159"/>
    </row>
  </sheetData>
  <mergeCells count="5">
    <mergeCell ref="B5:N6"/>
    <mergeCell ref="C8:N8"/>
    <mergeCell ref="C12:N12"/>
    <mergeCell ref="C10:N10"/>
    <mergeCell ref="C14:N14"/>
  </mergeCells>
  <pageMargins left="0.7" right="0.7" top="0.75" bottom="0.75" header="0.3" footer="0.3"/>
  <pageSetup orientation="landscape" r:id="rId1"/>
  <drawing r:id="rId2"/>
</worksheet>
</file>

<file path=xl/worksheets/sheet16.xml><?xml version="1.0" encoding="utf-8"?>
<worksheet xmlns="http://schemas.openxmlformats.org/spreadsheetml/2006/main" xmlns:r="http://schemas.openxmlformats.org/officeDocument/2006/relationships">
  <sheetPr codeName="Sheet16"/>
  <dimension ref="A1:Q32"/>
  <sheetViews>
    <sheetView showGridLines="0" showRowColHeaders="0" zoomScaleNormal="100" workbookViewId="0">
      <selection activeCell="T22" sqref="T22"/>
    </sheetView>
  </sheetViews>
  <sheetFormatPr defaultRowHeight="15"/>
  <cols>
    <col min="1" max="1" width="5.28515625" style="242" customWidth="1"/>
    <col min="2" max="2" width="9.5703125" style="242" customWidth="1"/>
    <col min="3" max="5" width="9.140625" style="242" customWidth="1"/>
    <col min="6" max="6" width="9.140625" style="242"/>
    <col min="7" max="7" width="9.140625" style="242" customWidth="1"/>
    <col min="8" max="8" width="2.7109375" style="242" customWidth="1"/>
    <col min="9" max="9" width="6.42578125" style="242" customWidth="1"/>
    <col min="10" max="10" width="3.42578125" style="242" customWidth="1"/>
    <col min="11" max="11" width="9.140625" style="242"/>
    <col min="12" max="13" width="9.140625" style="242" customWidth="1"/>
    <col min="14" max="14" width="3.28515625" style="242" customWidth="1"/>
    <col min="15" max="15" width="5.140625" style="242" customWidth="1"/>
    <col min="16" max="16" width="3.85546875" style="242" customWidth="1"/>
    <col min="17" max="17" width="9.28515625" style="242" customWidth="1"/>
    <col min="18" max="16384" width="9.140625" style="242"/>
  </cols>
  <sheetData>
    <row r="1" spans="1:17" ht="30" customHeight="1">
      <c r="A1" s="1"/>
      <c r="B1" s="1"/>
      <c r="C1" s="1"/>
      <c r="D1" s="1"/>
      <c r="E1" s="1"/>
      <c r="F1" s="1"/>
      <c r="G1" s="1"/>
      <c r="H1" s="1"/>
      <c r="I1" s="1"/>
      <c r="J1" s="1"/>
      <c r="K1" s="1"/>
      <c r="L1" s="1"/>
      <c r="M1" s="241"/>
      <c r="N1" s="241"/>
      <c r="O1" s="241"/>
      <c r="P1" s="241"/>
      <c r="Q1" s="241"/>
    </row>
    <row r="2" spans="1:17" ht="30" customHeight="1">
      <c r="A2" s="1"/>
      <c r="B2" s="1"/>
      <c r="C2" s="1"/>
      <c r="D2" s="1"/>
      <c r="E2" s="290" t="s">
        <v>180</v>
      </c>
      <c r="F2" s="241"/>
      <c r="G2" s="241"/>
      <c r="H2" s="1"/>
      <c r="I2" s="1"/>
      <c r="J2" s="1"/>
      <c r="K2" s="1"/>
      <c r="L2" s="1"/>
      <c r="M2" s="241"/>
      <c r="N2" s="241"/>
      <c r="O2" s="241"/>
      <c r="P2" s="241"/>
      <c r="Q2" s="241"/>
    </row>
    <row r="3" spans="1:17" ht="30" customHeight="1">
      <c r="A3" s="1"/>
      <c r="B3" s="1"/>
      <c r="C3" s="1"/>
      <c r="D3" s="1"/>
      <c r="E3" s="1"/>
      <c r="F3" s="1"/>
      <c r="G3" s="1"/>
      <c r="H3" s="1"/>
      <c r="I3" s="1"/>
      <c r="J3" s="1"/>
      <c r="K3" s="1"/>
      <c r="L3" s="1"/>
      <c r="M3" s="241"/>
      <c r="N3" s="241"/>
      <c r="O3" s="241"/>
      <c r="P3" s="241"/>
      <c r="Q3" s="241"/>
    </row>
    <row r="4" spans="1:17" s="119" customFormat="1">
      <c r="A4" s="277"/>
      <c r="B4" s="277"/>
      <c r="C4" s="277"/>
      <c r="D4" s="277"/>
      <c r="E4" s="277"/>
      <c r="F4" s="277"/>
      <c r="G4" s="277"/>
      <c r="H4" s="277"/>
      <c r="I4" s="277"/>
      <c r="J4" s="277"/>
      <c r="K4" s="277"/>
      <c r="L4" s="277"/>
      <c r="M4" s="277"/>
      <c r="N4" s="277"/>
      <c r="O4" s="277"/>
      <c r="P4" s="277"/>
    </row>
    <row r="5" spans="1:17" s="119" customFormat="1" ht="15" customHeight="1">
      <c r="A5" s="277"/>
      <c r="B5" s="236"/>
      <c r="C5" s="236"/>
      <c r="D5" s="14"/>
      <c r="E5" s="237"/>
      <c r="F5" s="236"/>
      <c r="G5" s="237"/>
      <c r="H5" s="237"/>
      <c r="I5" s="236"/>
      <c r="J5" s="236"/>
      <c r="K5" s="236"/>
      <c r="L5" s="236"/>
      <c r="M5" s="236"/>
      <c r="N5" s="236"/>
      <c r="O5" s="236"/>
      <c r="P5" s="52"/>
    </row>
    <row r="6" spans="1:17" s="119" customFormat="1" ht="21">
      <c r="A6" s="277"/>
      <c r="B6" s="236"/>
      <c r="C6" s="294" t="s">
        <v>181</v>
      </c>
      <c r="D6" s="295"/>
      <c r="E6" s="295"/>
      <c r="F6" s="295"/>
      <c r="G6" s="295"/>
      <c r="H6" s="296"/>
      <c r="I6" s="236"/>
      <c r="J6" s="297" t="s">
        <v>182</v>
      </c>
      <c r="K6" s="298"/>
      <c r="L6" s="298"/>
      <c r="M6" s="298"/>
      <c r="N6" s="299"/>
      <c r="O6" s="236"/>
      <c r="P6" s="280"/>
    </row>
    <row r="7" spans="1:17" s="119" customFormat="1">
      <c r="A7" s="277"/>
      <c r="B7" s="236"/>
      <c r="C7" s="9"/>
      <c r="D7" s="160"/>
      <c r="E7" s="7"/>
      <c r="F7" s="10"/>
      <c r="G7" s="7"/>
      <c r="H7" s="8"/>
      <c r="I7" s="236"/>
      <c r="J7" s="9"/>
      <c r="K7" s="300"/>
      <c r="L7" s="300"/>
      <c r="M7" s="300"/>
      <c r="N7" s="11"/>
      <c r="O7" s="236"/>
      <c r="P7" s="280"/>
    </row>
    <row r="8" spans="1:17" s="119" customFormat="1">
      <c r="A8" s="277"/>
      <c r="B8" s="236"/>
      <c r="C8" s="9"/>
      <c r="D8" s="301" t="s">
        <v>183</v>
      </c>
      <c r="E8" s="240"/>
      <c r="F8" s="10" t="s">
        <v>122</v>
      </c>
      <c r="G8" s="7"/>
      <c r="H8" s="8"/>
      <c r="I8" s="236"/>
      <c r="J8" s="9"/>
      <c r="K8" s="239" t="s">
        <v>184</v>
      </c>
      <c r="L8" s="302" t="s">
        <v>185</v>
      </c>
      <c r="M8" s="303"/>
      <c r="N8" s="11"/>
      <c r="O8" s="236"/>
      <c r="P8" s="280"/>
    </row>
    <row r="9" spans="1:17" s="119" customFormat="1">
      <c r="A9" s="52"/>
      <c r="B9" s="236"/>
      <c r="C9" s="9"/>
      <c r="D9" s="301" t="s">
        <v>186</v>
      </c>
      <c r="E9" s="304"/>
      <c r="F9" s="10" t="s">
        <v>122</v>
      </c>
      <c r="G9" s="7"/>
      <c r="H9" s="8"/>
      <c r="I9" s="236"/>
      <c r="J9" s="9"/>
      <c r="K9" s="305" t="s">
        <v>123</v>
      </c>
      <c r="L9" s="305">
        <f>IF(E18="yes",1,IF(E18="no"," ","?"))</f>
        <v>1</v>
      </c>
      <c r="M9" s="305" t="str">
        <f>IF(E18="yes"," ",IF(E18="no",2,"?"))</f>
        <v xml:space="preserve"> </v>
      </c>
      <c r="N9" s="11"/>
      <c r="O9" s="236"/>
      <c r="P9" s="280"/>
    </row>
    <row r="10" spans="1:17" s="119" customFormat="1">
      <c r="A10" s="277"/>
      <c r="B10" s="236"/>
      <c r="C10" s="306"/>
      <c r="D10" s="22"/>
      <c r="E10" s="307"/>
      <c r="F10" s="22"/>
      <c r="G10" s="308"/>
      <c r="H10" s="309"/>
      <c r="I10" s="236"/>
      <c r="J10" s="9"/>
      <c r="K10" s="310" t="s">
        <v>187</v>
      </c>
      <c r="L10" s="310">
        <f>IF(OR(E15="NC Dry Contact",E15="remove voltage",E15="open collector"),1,IF(OR(E15="NO Dry Contact",E15="no input",E15="apply voltage")," ","?"))</f>
        <v>1</v>
      </c>
      <c r="M10" s="310" t="str">
        <f>IF(OR(E15="NC Dry Contact",E15="remove voltage",E15="open collector")," ",IF(OR(E15="NO Dry Contact",E15="no input",E15="apply voltage"),2,"?"))</f>
        <v xml:space="preserve"> </v>
      </c>
      <c r="N10" s="11"/>
      <c r="O10" s="236"/>
      <c r="P10" s="280"/>
    </row>
    <row r="11" spans="1:17" s="119" customFormat="1">
      <c r="A11" s="277"/>
      <c r="B11" s="236"/>
      <c r="C11" s="236"/>
      <c r="D11" s="14"/>
      <c r="E11" s="237"/>
      <c r="F11" s="236"/>
      <c r="G11" s="237"/>
      <c r="H11" s="237"/>
      <c r="I11" s="236"/>
      <c r="J11" s="9"/>
      <c r="K11" s="311" t="s">
        <v>188</v>
      </c>
      <c r="L11" s="311" t="str">
        <f>IF(OR(E16="no relay contact",E16="nc relay contact"),1,IF(OR(E16="mag lock",E16="fail secure strike",E16="fail safe strike",E16="constant voltage output")," ","?"))</f>
        <v xml:space="preserve"> </v>
      </c>
      <c r="M11" s="311">
        <f>IF(OR(E16="no relay contact",E16="nc relay contact")," ",IF(OR(E16="mag lock",E16="fail secure strike",E16="fail safe strike",E16="constant voltage output"),2,"?"))</f>
        <v>2</v>
      </c>
      <c r="N11" s="11"/>
      <c r="O11" s="236"/>
      <c r="P11" s="277"/>
    </row>
    <row r="12" spans="1:17" s="119" customFormat="1">
      <c r="A12" s="277"/>
      <c r="B12" s="236"/>
      <c r="C12" s="294" t="s">
        <v>189</v>
      </c>
      <c r="D12" s="295"/>
      <c r="E12" s="295"/>
      <c r="F12" s="295"/>
      <c r="G12" s="295"/>
      <c r="H12" s="296"/>
      <c r="I12" s="236"/>
      <c r="J12" s="9"/>
      <c r="K12" s="312" t="s">
        <v>190</v>
      </c>
      <c r="L12" s="312">
        <f>IF(OR(E16="nc relay contact",E16="no relay contact"),"n/a",IF(E17=E8,1,IF(E17=E9," ","?")))</f>
        <v>1</v>
      </c>
      <c r="M12" s="313" t="str">
        <f>IF(OR(E16="nc relay contact",E16="no relay contact"),"n/a",IF(E17=E8," ",IF(E17=E9,2,"?")))</f>
        <v xml:space="preserve"> </v>
      </c>
      <c r="N12" s="11"/>
      <c r="O12" s="236"/>
      <c r="P12" s="277"/>
    </row>
    <row r="13" spans="1:17" s="119" customFormat="1" ht="15" customHeight="1">
      <c r="A13" s="277"/>
      <c r="B13" s="236"/>
      <c r="C13" s="314"/>
      <c r="D13" s="315"/>
      <c r="E13" s="315"/>
      <c r="F13" s="315"/>
      <c r="G13" s="315"/>
      <c r="H13" s="316"/>
      <c r="I13" s="236"/>
      <c r="J13" s="9"/>
      <c r="K13" s="311" t="s">
        <v>191</v>
      </c>
      <c r="L13" s="311" t="str">
        <f>IF(OR(E16="no relay contact",E16="nc relay contact"),1,IF(OR(E16="mag lock",E16="fail secure strike",E16="fail safe strike",E16="constant voltage output")," ","?"))</f>
        <v xml:space="preserve"> </v>
      </c>
      <c r="M13" s="311">
        <f>IF(OR(E16="no relay contact",E16="nc relay contact")," ",IF(OR(E16="mag lock",E16="fail secure strike",E16="fail safe strike",E16="constant voltage output"),2,"?"))</f>
        <v>2</v>
      </c>
      <c r="N13" s="11"/>
      <c r="O13" s="236"/>
      <c r="P13" s="52"/>
    </row>
    <row r="14" spans="1:17" s="119" customFormat="1" ht="15" customHeight="1">
      <c r="A14" s="52"/>
      <c r="B14" s="236"/>
      <c r="C14" s="9"/>
      <c r="D14" s="10"/>
      <c r="E14" s="160"/>
      <c r="F14" s="317"/>
      <c r="G14" s="10"/>
      <c r="H14" s="8"/>
      <c r="I14" s="236"/>
      <c r="J14" s="9"/>
      <c r="K14" s="238" t="s">
        <v>192</v>
      </c>
      <c r="L14" s="238" t="str">
        <f>IF(OR(E16="fail secure strike",E16="no relay contact"),1,IF(OR(E16="mag lock",E16="nc relay contact",E16="fail safe strike",E16="constant voltage output")," ","?"))</f>
        <v xml:space="preserve"> </v>
      </c>
      <c r="M14" s="238">
        <f>IF(OR(E16="fail secure strike",E16="no relay contact")," ",IF(OR(E16="mag lock",E16="nc relay contact",E16="fail safe strike",E16="constant voltage output"),2,"?"))</f>
        <v>2</v>
      </c>
      <c r="N14" s="11"/>
      <c r="O14" s="236"/>
      <c r="P14" s="280"/>
    </row>
    <row r="15" spans="1:17" s="119" customFormat="1">
      <c r="A15" s="52"/>
      <c r="B15" s="236"/>
      <c r="C15" s="318"/>
      <c r="D15" s="301" t="s">
        <v>193</v>
      </c>
      <c r="E15" s="319" t="s">
        <v>194</v>
      </c>
      <c r="F15" s="319"/>
      <c r="G15" s="319"/>
      <c r="H15" s="8"/>
      <c r="I15" s="236"/>
      <c r="J15" s="21"/>
      <c r="K15" s="22"/>
      <c r="L15" s="22"/>
      <c r="M15" s="22"/>
      <c r="N15" s="23"/>
      <c r="O15" s="236"/>
      <c r="P15" s="280"/>
    </row>
    <row r="16" spans="1:17" s="119" customFormat="1">
      <c r="A16" s="52"/>
      <c r="B16" s="236"/>
      <c r="C16" s="318"/>
      <c r="D16" s="301" t="s">
        <v>195</v>
      </c>
      <c r="E16" s="320" t="s">
        <v>196</v>
      </c>
      <c r="F16" s="320"/>
      <c r="G16" s="320"/>
      <c r="H16" s="8"/>
      <c r="I16" s="236"/>
      <c r="J16" s="236"/>
      <c r="K16" s="236"/>
      <c r="L16" s="236"/>
      <c r="M16" s="236"/>
      <c r="N16" s="236"/>
      <c r="O16" s="236"/>
      <c r="P16" s="280"/>
    </row>
    <row r="17" spans="1:16" s="119" customFormat="1">
      <c r="A17" s="52"/>
      <c r="B17" s="236"/>
      <c r="C17" s="318"/>
      <c r="D17" s="301" t="s">
        <v>158</v>
      </c>
      <c r="E17" s="321"/>
      <c r="F17" s="321"/>
      <c r="G17" s="321"/>
      <c r="H17" s="8"/>
      <c r="I17" s="236"/>
      <c r="J17" s="236"/>
      <c r="K17" s="236"/>
      <c r="L17" s="236"/>
      <c r="M17" s="236"/>
      <c r="N17" s="236"/>
      <c r="O17" s="236"/>
      <c r="P17" s="280"/>
    </row>
    <row r="18" spans="1:16" s="119" customFormat="1">
      <c r="A18" s="52"/>
      <c r="B18" s="236"/>
      <c r="C18" s="318"/>
      <c r="D18" s="301" t="s">
        <v>197</v>
      </c>
      <c r="E18" s="322" t="s">
        <v>198</v>
      </c>
      <c r="F18" s="322"/>
      <c r="G18" s="322"/>
      <c r="H18" s="8"/>
      <c r="I18" s="236"/>
      <c r="J18" s="236"/>
      <c r="K18" s="236"/>
      <c r="L18" s="236"/>
      <c r="M18" s="236"/>
      <c r="N18" s="236"/>
      <c r="O18" s="236"/>
      <c r="P18" s="280"/>
    </row>
    <row r="19" spans="1:16" s="119" customFormat="1">
      <c r="A19" s="52"/>
      <c r="B19" s="236"/>
      <c r="C19" s="21"/>
      <c r="D19" s="307"/>
      <c r="E19" s="308"/>
      <c r="F19" s="22"/>
      <c r="G19" s="308"/>
      <c r="H19" s="309"/>
      <c r="I19" s="236"/>
      <c r="J19" s="236"/>
      <c r="K19" s="236"/>
      <c r="L19" s="236"/>
      <c r="M19" s="236"/>
      <c r="N19" s="236"/>
      <c r="O19" s="236"/>
      <c r="P19" s="277"/>
    </row>
    <row r="20" spans="1:16" s="119" customFormat="1">
      <c r="A20" s="52"/>
      <c r="B20" s="236"/>
      <c r="C20" s="236"/>
      <c r="D20" s="14"/>
      <c r="E20" s="237"/>
      <c r="F20" s="236"/>
      <c r="G20" s="237"/>
      <c r="H20" s="237"/>
      <c r="I20" s="236"/>
      <c r="J20" s="236"/>
      <c r="K20" s="236"/>
      <c r="L20" s="236"/>
      <c r="M20" s="236"/>
      <c r="N20" s="236"/>
      <c r="O20" s="236"/>
      <c r="P20" s="277"/>
    </row>
    <row r="21" spans="1:16" s="119" customFormat="1">
      <c r="A21" s="52"/>
      <c r="B21" s="236"/>
      <c r="C21" s="236"/>
      <c r="D21" s="14"/>
      <c r="E21" s="237"/>
      <c r="F21" s="236"/>
      <c r="G21" s="237"/>
      <c r="H21" s="237"/>
      <c r="I21" s="236"/>
      <c r="J21" s="236"/>
      <c r="K21" s="236"/>
      <c r="L21" s="236"/>
      <c r="M21" s="236"/>
      <c r="N21" s="236"/>
      <c r="O21" s="236"/>
    </row>
    <row r="22" spans="1:16" s="119" customFormat="1">
      <c r="A22" s="52"/>
      <c r="B22" s="236"/>
      <c r="C22" s="236"/>
      <c r="D22" s="14"/>
      <c r="E22" s="237"/>
      <c r="F22" s="236"/>
      <c r="G22" s="237"/>
      <c r="H22" s="237"/>
      <c r="I22" s="236"/>
      <c r="J22" s="236"/>
      <c r="K22" s="236"/>
      <c r="L22" s="236"/>
      <c r="M22" s="236"/>
      <c r="N22" s="236"/>
      <c r="O22" s="236"/>
    </row>
    <row r="23" spans="1:16" s="103" customFormat="1">
      <c r="A23" s="52"/>
      <c r="F23" s="292"/>
      <c r="G23" s="293"/>
      <c r="I23" s="291"/>
      <c r="J23" s="291"/>
      <c r="K23" s="291"/>
      <c r="L23" s="291"/>
      <c r="N23" s="52"/>
      <c r="O23" s="52"/>
    </row>
    <row r="24" spans="1:16" s="103" customFormat="1">
      <c r="A24" s="52"/>
      <c r="F24" s="292"/>
      <c r="G24" s="293"/>
      <c r="I24" s="291"/>
      <c r="J24" s="291"/>
      <c r="K24" s="291"/>
      <c r="L24" s="291"/>
      <c r="N24" s="52"/>
      <c r="O24" s="52"/>
    </row>
    <row r="25" spans="1:16">
      <c r="B25" s="85"/>
      <c r="C25" s="85"/>
      <c r="D25" s="85"/>
      <c r="E25" s="85"/>
      <c r="H25" s="85" t="s">
        <v>26</v>
      </c>
      <c r="I25" s="85"/>
      <c r="J25" s="85"/>
      <c r="K25" s="85"/>
    </row>
    <row r="26" spans="1:16">
      <c r="B26" s="86" t="s">
        <v>27</v>
      </c>
      <c r="C26" s="211"/>
      <c r="D26" s="211"/>
      <c r="E26" s="211"/>
      <c r="F26" s="211"/>
      <c r="H26" s="186"/>
      <c r="I26" s="187"/>
      <c r="J26" s="187"/>
      <c r="K26" s="187"/>
      <c r="L26" s="188"/>
    </row>
    <row r="27" spans="1:16">
      <c r="B27" s="86" t="s">
        <v>28</v>
      </c>
      <c r="C27" s="212"/>
      <c r="D27" s="212"/>
      <c r="E27" s="212"/>
      <c r="F27" s="212"/>
      <c r="H27" s="189"/>
      <c r="I27" s="190"/>
      <c r="J27" s="190"/>
      <c r="K27" s="190"/>
      <c r="L27" s="191"/>
    </row>
    <row r="28" spans="1:16">
      <c r="B28" s="86" t="s">
        <v>29</v>
      </c>
      <c r="C28" s="212"/>
      <c r="D28" s="212"/>
      <c r="E28" s="212"/>
      <c r="F28" s="212"/>
      <c r="H28" s="189"/>
      <c r="I28" s="190"/>
      <c r="J28" s="190"/>
      <c r="K28" s="190"/>
      <c r="L28" s="191"/>
    </row>
    <row r="29" spans="1:16">
      <c r="B29" s="85"/>
      <c r="C29" s="85"/>
      <c r="D29" s="85"/>
      <c r="E29" s="85"/>
      <c r="F29" s="85"/>
      <c r="H29" s="189"/>
      <c r="I29" s="190"/>
      <c r="J29" s="190"/>
      <c r="K29" s="190"/>
      <c r="L29" s="191"/>
    </row>
    <row r="30" spans="1:16">
      <c r="B30" s="86" t="s">
        <v>30</v>
      </c>
      <c r="C30" s="195">
        <f ca="1">TODAY()</f>
        <v>41988</v>
      </c>
      <c r="D30" s="195"/>
      <c r="E30" s="195"/>
      <c r="F30" s="195"/>
      <c r="H30" s="192"/>
      <c r="I30" s="193"/>
      <c r="J30" s="193"/>
      <c r="K30" s="193"/>
      <c r="L30" s="194"/>
    </row>
    <row r="31" spans="1:16">
      <c r="F31" s="85"/>
      <c r="G31" s="88"/>
      <c r="H31" s="88"/>
      <c r="I31" s="88"/>
      <c r="J31" s="88"/>
    </row>
    <row r="32" spans="1:16">
      <c r="G32" s="88"/>
      <c r="H32" s="88"/>
      <c r="I32" s="88"/>
      <c r="J32" s="88"/>
      <c r="L32" s="89" t="s">
        <v>31</v>
      </c>
    </row>
  </sheetData>
  <mergeCells count="13">
    <mergeCell ref="C26:F26"/>
    <mergeCell ref="H26:L30"/>
    <mergeCell ref="C27:F27"/>
    <mergeCell ref="C28:F28"/>
    <mergeCell ref="C30:F30"/>
    <mergeCell ref="C6:H6"/>
    <mergeCell ref="J6:N6"/>
    <mergeCell ref="L8:M8"/>
    <mergeCell ref="C12:H13"/>
    <mergeCell ref="E15:G15"/>
    <mergeCell ref="E16:G16"/>
    <mergeCell ref="E17:G17"/>
    <mergeCell ref="E18:G18"/>
  </mergeCells>
  <conditionalFormatting sqref="L9:M14">
    <cfRule type="cellIs" dxfId="0" priority="1" stopIfTrue="1" operator="equal">
      <formula>" "</formula>
    </cfRule>
  </conditionalFormatting>
  <dataValidations count="4">
    <dataValidation type="list" showInputMessage="1" showErrorMessage="1" sqref="E18">
      <formula1>FAI</formula1>
    </dataValidation>
    <dataValidation type="list" allowBlank="1" showInputMessage="1" showErrorMessage="1" sqref="E17">
      <formula1>$D$8:$D$9</formula1>
    </dataValidation>
    <dataValidation type="list" showInputMessage="1" showErrorMessage="1" sqref="E16">
      <formula1>OutputTypes</formula1>
    </dataValidation>
    <dataValidation type="list" showInputMessage="1" showErrorMessage="1" sqref="E15">
      <formula1>InputTypes</formula1>
    </dataValidation>
  </dataValidations>
  <pageMargins left="0.7" right="0.7" top="0.75" bottom="0.75" header="0.3" footer="0.3"/>
  <pageSetup orientation="landscape" r:id="rId1"/>
  <drawing r:id="rId2"/>
</worksheet>
</file>

<file path=xl/worksheets/sheet17.xml><?xml version="1.0" encoding="utf-8"?>
<worksheet xmlns="http://schemas.openxmlformats.org/spreadsheetml/2006/main" xmlns:r="http://schemas.openxmlformats.org/officeDocument/2006/relationships">
  <sheetPr codeName="Sheet17"/>
  <dimension ref="A1:O21"/>
  <sheetViews>
    <sheetView showGridLines="0" showRowColHeaders="0" zoomScaleNormal="100" workbookViewId="0">
      <selection activeCell="A4" sqref="A4"/>
    </sheetView>
  </sheetViews>
  <sheetFormatPr defaultRowHeight="15"/>
  <cols>
    <col min="1" max="8" width="9.140625" style="236"/>
    <col min="9" max="9" width="1.42578125" style="236" customWidth="1"/>
    <col min="10" max="10" width="9.140625" style="236"/>
    <col min="11" max="11" width="1.85546875" style="236" customWidth="1"/>
    <col min="12" max="14" width="9.140625" style="236"/>
    <col min="15" max="15" width="9.140625" style="236" customWidth="1"/>
    <col min="16" max="16384" width="9.140625" style="236"/>
  </cols>
  <sheetData>
    <row r="1" spans="1:15" ht="30" customHeight="1">
      <c r="A1" s="29"/>
      <c r="B1" s="29"/>
      <c r="C1" s="29"/>
      <c r="D1" s="29"/>
      <c r="E1" s="29"/>
      <c r="F1" s="29"/>
      <c r="G1" s="29"/>
      <c r="H1" s="29"/>
      <c r="I1" s="29"/>
      <c r="J1" s="29"/>
      <c r="K1" s="29"/>
      <c r="L1" s="29"/>
      <c r="M1" s="29"/>
      <c r="N1" s="29"/>
      <c r="O1" s="29"/>
    </row>
    <row r="2" spans="1:15" ht="30" customHeight="1">
      <c r="A2" s="29"/>
      <c r="B2" s="29"/>
      <c r="C2" s="29"/>
      <c r="D2" s="29"/>
      <c r="E2" s="288" t="s">
        <v>199</v>
      </c>
      <c r="F2" s="29"/>
      <c r="G2" s="29"/>
      <c r="H2" s="29"/>
      <c r="I2" s="29"/>
      <c r="J2" s="29"/>
      <c r="K2" s="29"/>
      <c r="L2" s="29"/>
      <c r="M2" s="29"/>
      <c r="N2" s="29"/>
      <c r="O2" s="29"/>
    </row>
    <row r="3" spans="1:15" ht="30" customHeight="1">
      <c r="A3" s="29"/>
      <c r="B3" s="29"/>
      <c r="C3" s="29"/>
      <c r="D3" s="29"/>
      <c r="E3" s="29"/>
      <c r="F3" s="29"/>
      <c r="G3" s="29"/>
      <c r="H3" s="29"/>
      <c r="I3" s="29"/>
      <c r="J3" s="29"/>
      <c r="K3" s="29"/>
      <c r="L3" s="29"/>
      <c r="M3" s="29"/>
      <c r="N3" s="29"/>
      <c r="O3" s="29"/>
    </row>
    <row r="5" spans="1:15" ht="15" customHeight="1">
      <c r="B5" s="323" t="s">
        <v>200</v>
      </c>
      <c r="C5" s="323"/>
      <c r="D5" s="323"/>
      <c r="E5" s="323"/>
      <c r="F5" s="323"/>
      <c r="G5" s="323"/>
      <c r="H5" s="323"/>
      <c r="I5" s="323"/>
      <c r="J5" s="323"/>
      <c r="K5" s="162"/>
      <c r="L5" s="162"/>
      <c r="M5" s="162"/>
      <c r="N5" s="162"/>
    </row>
    <row r="6" spans="1:15">
      <c r="B6" s="323" t="s">
        <v>201</v>
      </c>
      <c r="C6" s="323"/>
      <c r="D6" s="323"/>
      <c r="E6" s="323"/>
      <c r="F6" s="323"/>
      <c r="G6" s="323"/>
      <c r="H6" s="323"/>
      <c r="I6" s="323"/>
      <c r="J6" s="323"/>
      <c r="K6" s="162"/>
      <c r="L6" s="162"/>
      <c r="M6" s="162"/>
      <c r="N6" s="162"/>
    </row>
    <row r="7" spans="1:15">
      <c r="B7" s="323"/>
      <c r="C7" s="323"/>
      <c r="D7" s="323"/>
      <c r="E7" s="323"/>
      <c r="F7" s="323"/>
      <c r="G7" s="323"/>
      <c r="H7" s="323"/>
      <c r="I7" s="323"/>
      <c r="J7" s="323"/>
    </row>
    <row r="8" spans="1:15" ht="15" customHeight="1">
      <c r="B8" s="323" t="s">
        <v>166</v>
      </c>
      <c r="C8" s="323" t="s">
        <v>202</v>
      </c>
      <c r="D8" s="323"/>
      <c r="E8" s="323"/>
      <c r="F8" s="323"/>
      <c r="G8" s="323"/>
      <c r="H8" s="323"/>
      <c r="I8" s="323"/>
      <c r="J8" s="323"/>
      <c r="K8" s="161"/>
      <c r="L8" s="161"/>
      <c r="M8" s="161"/>
      <c r="N8" s="161"/>
    </row>
    <row r="9" spans="1:15">
      <c r="B9" s="323"/>
      <c r="C9" s="323" t="s">
        <v>203</v>
      </c>
      <c r="D9" s="323"/>
      <c r="E9" s="323"/>
      <c r="F9" s="323"/>
      <c r="G9" s="323"/>
      <c r="H9" s="323"/>
      <c r="I9" s="323"/>
      <c r="J9" s="323"/>
      <c r="K9" s="90"/>
      <c r="L9" s="90"/>
      <c r="M9" s="90"/>
      <c r="N9" s="90"/>
    </row>
    <row r="10" spans="1:15" ht="15" customHeight="1">
      <c r="B10" s="323"/>
      <c r="C10" s="323"/>
      <c r="D10" s="323"/>
      <c r="E10" s="323"/>
      <c r="F10" s="323"/>
      <c r="G10" s="323"/>
      <c r="H10" s="323"/>
      <c r="I10" s="323"/>
      <c r="J10" s="323"/>
      <c r="K10" s="161"/>
      <c r="L10" s="161"/>
      <c r="M10" s="161"/>
      <c r="N10" s="161"/>
    </row>
    <row r="11" spans="1:15">
      <c r="B11" s="323" t="s">
        <v>168</v>
      </c>
      <c r="C11" s="323" t="s">
        <v>204</v>
      </c>
      <c r="D11" s="323"/>
      <c r="E11" s="323"/>
      <c r="F11" s="323"/>
      <c r="G11" s="323"/>
      <c r="H11" s="323"/>
      <c r="I11" s="323"/>
      <c r="J11" s="323"/>
      <c r="K11" s="161"/>
      <c r="L11" s="161"/>
      <c r="M11" s="161"/>
      <c r="N11" s="161"/>
    </row>
    <row r="12" spans="1:15" ht="15" customHeight="1">
      <c r="B12" s="323"/>
      <c r="C12" s="323"/>
      <c r="D12" s="323"/>
      <c r="E12" s="323"/>
      <c r="F12" s="323"/>
      <c r="G12" s="323"/>
      <c r="H12" s="323"/>
      <c r="I12" s="323"/>
      <c r="J12" s="323"/>
      <c r="K12" s="161"/>
      <c r="L12" s="161"/>
      <c r="M12" s="161"/>
      <c r="N12" s="161"/>
    </row>
    <row r="13" spans="1:15">
      <c r="B13" s="323"/>
      <c r="C13" s="323"/>
      <c r="D13" s="324" t="s">
        <v>193</v>
      </c>
      <c r="E13" s="323" t="s">
        <v>205</v>
      </c>
      <c r="F13" s="323"/>
      <c r="G13" s="323"/>
      <c r="H13" s="323"/>
      <c r="I13" s="323"/>
      <c r="J13" s="323"/>
      <c r="K13" s="161"/>
      <c r="L13" s="161"/>
      <c r="M13" s="161"/>
      <c r="N13" s="161"/>
    </row>
    <row r="14" spans="1:15" ht="15" customHeight="1">
      <c r="B14" s="323"/>
      <c r="C14" s="323"/>
      <c r="D14" s="323"/>
      <c r="E14" s="325" t="s">
        <v>206</v>
      </c>
      <c r="F14" s="323"/>
      <c r="G14" s="323"/>
      <c r="H14" s="323"/>
      <c r="I14" s="323"/>
      <c r="J14" s="323"/>
      <c r="K14" s="159"/>
      <c r="L14" s="159"/>
      <c r="M14" s="159"/>
      <c r="N14" s="159"/>
    </row>
    <row r="15" spans="1:15">
      <c r="B15" s="323"/>
      <c r="C15" s="323"/>
      <c r="D15" s="324" t="s">
        <v>195</v>
      </c>
      <c r="E15" s="325" t="s">
        <v>207</v>
      </c>
      <c r="F15" s="323"/>
      <c r="G15" s="323"/>
      <c r="H15" s="323"/>
      <c r="I15" s="323"/>
      <c r="J15" s="323"/>
      <c r="K15" s="159"/>
      <c r="L15" s="159"/>
      <c r="M15" s="159"/>
      <c r="N15" s="159"/>
    </row>
    <row r="16" spans="1:15">
      <c r="B16" s="323"/>
      <c r="C16" s="323"/>
      <c r="D16" s="323"/>
      <c r="E16" s="325" t="s">
        <v>208</v>
      </c>
      <c r="F16" s="323"/>
      <c r="G16" s="323"/>
      <c r="H16" s="323"/>
      <c r="I16" s="323"/>
      <c r="J16" s="323"/>
      <c r="K16" s="159"/>
      <c r="L16" s="159"/>
      <c r="M16" s="159"/>
      <c r="N16" s="159"/>
    </row>
    <row r="17" spans="2:14">
      <c r="B17" s="323"/>
      <c r="C17" s="323"/>
      <c r="D17" s="324" t="s">
        <v>158</v>
      </c>
      <c r="E17" s="325" t="s">
        <v>209</v>
      </c>
      <c r="F17" s="323"/>
      <c r="G17" s="323"/>
      <c r="H17" s="323"/>
      <c r="I17" s="323"/>
      <c r="J17" s="323"/>
      <c r="K17" s="159"/>
      <c r="L17" s="159"/>
      <c r="M17" s="159"/>
      <c r="N17" s="159"/>
    </row>
    <row r="18" spans="2:14">
      <c r="B18" s="323"/>
      <c r="C18" s="323"/>
      <c r="D18" s="323"/>
      <c r="E18" s="325" t="s">
        <v>210</v>
      </c>
      <c r="F18" s="323"/>
      <c r="G18" s="323"/>
      <c r="H18" s="323"/>
      <c r="I18" s="323"/>
      <c r="J18" s="323"/>
      <c r="K18" s="159"/>
      <c r="L18" s="159"/>
      <c r="M18" s="159"/>
      <c r="N18" s="159"/>
    </row>
    <row r="19" spans="2:14">
      <c r="B19" s="323"/>
      <c r="C19" s="323"/>
      <c r="D19" s="324" t="s">
        <v>197</v>
      </c>
      <c r="E19" s="325" t="s">
        <v>211</v>
      </c>
      <c r="F19" s="323"/>
      <c r="G19" s="323"/>
      <c r="H19" s="323"/>
      <c r="I19" s="323"/>
      <c r="J19" s="323"/>
      <c r="K19" s="159"/>
      <c r="L19" s="159"/>
      <c r="M19" s="159"/>
      <c r="N19" s="159"/>
    </row>
    <row r="20" spans="2:14">
      <c r="B20" s="323"/>
      <c r="C20" s="323"/>
      <c r="D20" s="323"/>
      <c r="E20" s="323"/>
      <c r="F20" s="323"/>
      <c r="G20" s="323"/>
      <c r="H20" s="323"/>
      <c r="I20" s="323"/>
      <c r="J20" s="323"/>
      <c r="K20" s="91"/>
      <c r="L20" s="91"/>
      <c r="M20" s="91"/>
      <c r="N20" s="91"/>
    </row>
    <row r="21" spans="2:14">
      <c r="B21" s="323" t="s">
        <v>170</v>
      </c>
      <c r="C21" s="323" t="s">
        <v>212</v>
      </c>
      <c r="D21" s="323"/>
      <c r="E21" s="323"/>
      <c r="F21" s="323"/>
      <c r="G21" s="323"/>
      <c r="H21" s="323"/>
      <c r="I21" s="323"/>
      <c r="J21" s="323"/>
      <c r="K21" s="159"/>
      <c r="L21" s="159"/>
      <c r="M21" s="159"/>
      <c r="N21" s="159"/>
    </row>
  </sheetData>
  <pageMargins left="0.7" right="0.7" top="0.75" bottom="0.75" header="0.3" footer="0.3"/>
  <pageSetup orientation="landscape" r:id="rId1"/>
  <drawing r:id="rId2"/>
</worksheet>
</file>

<file path=xl/worksheets/sheet2.xml><?xml version="1.0" encoding="utf-8"?>
<worksheet xmlns="http://schemas.openxmlformats.org/spreadsheetml/2006/main" xmlns:r="http://schemas.openxmlformats.org/officeDocument/2006/relationships">
  <sheetPr codeName="Sheet2"/>
  <dimension ref="A1:O28"/>
  <sheetViews>
    <sheetView showGridLines="0" showRowColHeaders="0" zoomScaleNormal="100" workbookViewId="0">
      <selection activeCell="E2" sqref="E2"/>
    </sheetView>
  </sheetViews>
  <sheetFormatPr defaultRowHeight="15"/>
  <cols>
    <col min="1" max="8" width="9.140625" style="3"/>
    <col min="9" max="9" width="1.42578125" style="3" customWidth="1"/>
    <col min="10" max="10" width="9.140625" style="3"/>
    <col min="11" max="11" width="1.85546875" style="3" customWidth="1"/>
    <col min="12" max="16384" width="9.140625" style="3"/>
  </cols>
  <sheetData>
    <row r="1" spans="1:15" ht="30" customHeight="1">
      <c r="A1" s="125"/>
      <c r="B1" s="125"/>
      <c r="C1" s="125"/>
      <c r="D1" s="125"/>
      <c r="E1" s="125"/>
      <c r="F1" s="125"/>
      <c r="G1" s="125"/>
      <c r="H1" s="125"/>
      <c r="I1" s="125"/>
      <c r="J1" s="125"/>
      <c r="K1" s="125"/>
      <c r="L1" s="125"/>
      <c r="M1" s="125"/>
      <c r="N1" s="125"/>
      <c r="O1" s="125"/>
    </row>
    <row r="2" spans="1:15" ht="30" customHeight="1">
      <c r="A2" s="125"/>
      <c r="B2" s="125"/>
      <c r="C2" s="125"/>
      <c r="D2" s="125"/>
      <c r="E2" s="285" t="s">
        <v>1</v>
      </c>
      <c r="F2" s="125"/>
      <c r="G2" s="125"/>
      <c r="H2" s="125"/>
      <c r="I2" s="125"/>
      <c r="J2" s="125"/>
      <c r="K2" s="125"/>
      <c r="L2" s="125"/>
      <c r="M2" s="125"/>
      <c r="N2" s="125"/>
      <c r="O2" s="125"/>
    </row>
    <row r="3" spans="1:15" ht="30" customHeight="1">
      <c r="A3" s="125"/>
      <c r="B3" s="125"/>
      <c r="C3" s="125"/>
      <c r="D3" s="125"/>
      <c r="E3" s="125"/>
      <c r="F3" s="125"/>
      <c r="G3" s="125"/>
      <c r="H3" s="125"/>
      <c r="I3" s="125"/>
      <c r="J3" s="125"/>
      <c r="K3" s="125"/>
      <c r="L3" s="125"/>
      <c r="M3" s="125"/>
      <c r="N3" s="125"/>
      <c r="O3" s="125"/>
    </row>
    <row r="5" spans="1:15" ht="21">
      <c r="B5" s="163" t="s">
        <v>2</v>
      </c>
      <c r="C5" s="164"/>
      <c r="D5" s="164"/>
      <c r="E5" s="165"/>
      <c r="G5" s="163" t="s">
        <v>3</v>
      </c>
      <c r="H5" s="164"/>
      <c r="I5" s="164"/>
      <c r="J5" s="164"/>
      <c r="K5" s="164"/>
      <c r="L5" s="164"/>
      <c r="M5" s="165"/>
    </row>
    <row r="6" spans="1:15">
      <c r="B6" s="145"/>
      <c r="C6" s="146"/>
      <c r="D6" s="146"/>
      <c r="E6" s="147"/>
      <c r="G6" s="148"/>
      <c r="H6" s="82"/>
      <c r="I6" s="82"/>
      <c r="J6" s="82"/>
      <c r="K6" s="82"/>
      <c r="L6" s="82"/>
      <c r="M6" s="83"/>
    </row>
    <row r="7" spans="1:15">
      <c r="B7" s="148"/>
      <c r="C7" s="84" t="s">
        <v>4</v>
      </c>
      <c r="D7" s="13"/>
      <c r="E7" s="83" t="s">
        <v>5</v>
      </c>
      <c r="F7" s="149"/>
      <c r="G7" s="148"/>
      <c r="H7" s="146" t="s">
        <v>6</v>
      </c>
      <c r="I7" s="82"/>
      <c r="J7" s="146" t="s">
        <v>7</v>
      </c>
      <c r="K7" s="82"/>
      <c r="L7" s="146" t="s">
        <v>8</v>
      </c>
      <c r="M7" s="83"/>
    </row>
    <row r="8" spans="1:15">
      <c r="B8" s="148"/>
      <c r="C8" s="84" t="s">
        <v>9</v>
      </c>
      <c r="D8" s="13"/>
      <c r="E8" s="83" t="s">
        <v>5</v>
      </c>
      <c r="F8" s="149"/>
      <c r="G8" s="150" t="s">
        <v>10</v>
      </c>
      <c r="H8" s="16"/>
      <c r="I8" s="82" t="s">
        <v>11</v>
      </c>
      <c r="J8" s="17"/>
      <c r="K8" s="82" t="s">
        <v>12</v>
      </c>
      <c r="L8" s="156">
        <f>H8+(J8/60)</f>
        <v>0</v>
      </c>
      <c r="M8" s="83" t="s">
        <v>6</v>
      </c>
    </row>
    <row r="9" spans="1:15">
      <c r="B9" s="148"/>
      <c r="C9" s="84" t="s">
        <v>13</v>
      </c>
      <c r="D9" s="13"/>
      <c r="E9" s="83" t="s">
        <v>5</v>
      </c>
      <c r="G9" s="148"/>
      <c r="H9" s="82"/>
      <c r="I9" s="82"/>
      <c r="J9" s="82"/>
      <c r="K9" s="82"/>
      <c r="L9" s="82"/>
      <c r="M9" s="83"/>
    </row>
    <row r="10" spans="1:15">
      <c r="B10" s="148"/>
      <c r="C10" s="84" t="s">
        <v>14</v>
      </c>
      <c r="D10" s="141">
        <f>SUM(D7:D9)</f>
        <v>0</v>
      </c>
      <c r="E10" s="83" t="s">
        <v>5</v>
      </c>
      <c r="G10" s="150" t="s">
        <v>15</v>
      </c>
      <c r="H10" s="19"/>
      <c r="I10" s="82" t="s">
        <v>11</v>
      </c>
      <c r="J10" s="20"/>
      <c r="K10" s="82" t="s">
        <v>12</v>
      </c>
      <c r="L10" s="156">
        <f>H10+(J10/60)</f>
        <v>0</v>
      </c>
      <c r="M10" s="83" t="s">
        <v>6</v>
      </c>
    </row>
    <row r="11" spans="1:15">
      <c r="B11" s="151"/>
      <c r="C11" s="80"/>
      <c r="D11" s="80"/>
      <c r="E11" s="81"/>
      <c r="G11" s="152"/>
      <c r="H11" s="80"/>
      <c r="I11" s="80"/>
      <c r="J11" s="80"/>
      <c r="K11" s="80"/>
      <c r="L11" s="80"/>
      <c r="M11" s="81"/>
    </row>
    <row r="13" spans="1:15" ht="21">
      <c r="B13" s="163" t="s">
        <v>16</v>
      </c>
      <c r="C13" s="164"/>
      <c r="D13" s="164"/>
      <c r="E13" s="165"/>
      <c r="G13" s="163" t="s">
        <v>17</v>
      </c>
      <c r="H13" s="164"/>
      <c r="I13" s="164"/>
      <c r="J13" s="164"/>
      <c r="K13" s="164"/>
      <c r="L13" s="164"/>
      <c r="M13" s="165"/>
    </row>
    <row r="14" spans="1:15">
      <c r="B14" s="145"/>
      <c r="C14" s="146"/>
      <c r="D14" s="146"/>
      <c r="E14" s="147"/>
      <c r="G14" s="148"/>
      <c r="I14" s="82"/>
      <c r="J14" s="84" t="s">
        <v>18</v>
      </c>
      <c r="K14" s="82"/>
      <c r="L14" s="157">
        <f>IF(L8=0,0,(20*D10)/(20/L8)^(1/1.2))</f>
        <v>0</v>
      </c>
      <c r="M14" s="83" t="s">
        <v>19</v>
      </c>
    </row>
    <row r="15" spans="1:15">
      <c r="B15" s="148"/>
      <c r="C15" s="84" t="s">
        <v>4</v>
      </c>
      <c r="D15" s="24"/>
      <c r="E15" s="83" t="s">
        <v>5</v>
      </c>
      <c r="G15" s="148"/>
      <c r="I15" s="82"/>
      <c r="J15" s="84" t="s">
        <v>20</v>
      </c>
      <c r="K15" s="82"/>
      <c r="L15" s="157">
        <f>IF(L10=0,0,(20*D18)/(20/L10)^(1/1.2))</f>
        <v>0</v>
      </c>
      <c r="M15" s="83" t="s">
        <v>19</v>
      </c>
    </row>
    <row r="16" spans="1:15">
      <c r="B16" s="148"/>
      <c r="C16" s="84" t="s">
        <v>9</v>
      </c>
      <c r="D16" s="24"/>
      <c r="E16" s="83" t="s">
        <v>5</v>
      </c>
      <c r="G16" s="148"/>
      <c r="I16" s="82"/>
      <c r="J16" s="84" t="s">
        <v>21</v>
      </c>
      <c r="K16" s="82"/>
      <c r="L16" s="157">
        <f>L14+L15</f>
        <v>0</v>
      </c>
      <c r="M16" s="83" t="s">
        <v>19</v>
      </c>
    </row>
    <row r="17" spans="2:13">
      <c r="B17" s="148"/>
      <c r="C17" s="84" t="s">
        <v>13</v>
      </c>
      <c r="D17" s="24"/>
      <c r="E17" s="83" t="s">
        <v>5</v>
      </c>
      <c r="G17" s="148"/>
      <c r="I17" s="82"/>
      <c r="J17" s="97" t="s">
        <v>22</v>
      </c>
      <c r="K17" s="82"/>
      <c r="L17" s="26">
        <v>20</v>
      </c>
      <c r="M17" s="83" t="s">
        <v>23</v>
      </c>
    </row>
    <row r="18" spans="2:13">
      <c r="B18" s="148"/>
      <c r="C18" s="84" t="s">
        <v>24</v>
      </c>
      <c r="D18" s="141">
        <f>SUM(D15:D17)</f>
        <v>0</v>
      </c>
      <c r="E18" s="83" t="s">
        <v>5</v>
      </c>
      <c r="G18" s="148"/>
      <c r="I18" s="82"/>
      <c r="J18" s="97" t="s">
        <v>25</v>
      </c>
      <c r="K18" s="82"/>
      <c r="L18" s="158">
        <f>L16*(1+(L17/100))</f>
        <v>0</v>
      </c>
      <c r="M18" s="83" t="s">
        <v>19</v>
      </c>
    </row>
    <row r="19" spans="2:13">
      <c r="B19" s="151"/>
      <c r="C19" s="80"/>
      <c r="D19" s="80"/>
      <c r="E19" s="81"/>
      <c r="G19" s="151"/>
      <c r="H19" s="80"/>
      <c r="I19" s="80"/>
      <c r="J19" s="80"/>
      <c r="K19" s="80"/>
      <c r="L19" s="80"/>
      <c r="M19" s="81"/>
    </row>
    <row r="21" spans="2:13">
      <c r="B21" s="153"/>
      <c r="C21" s="153"/>
      <c r="D21" s="153"/>
      <c r="E21" s="153"/>
      <c r="F21" s="153"/>
      <c r="G21" s="153" t="s">
        <v>26</v>
      </c>
      <c r="H21" s="153"/>
      <c r="I21" s="153"/>
      <c r="J21" s="153"/>
    </row>
    <row r="22" spans="2:13">
      <c r="B22" s="154" t="s">
        <v>27</v>
      </c>
      <c r="C22" s="166"/>
      <c r="D22" s="166"/>
      <c r="E22" s="166"/>
      <c r="F22" s="153"/>
      <c r="G22" s="167"/>
      <c r="H22" s="168"/>
      <c r="I22" s="168"/>
      <c r="J22" s="169"/>
    </row>
    <row r="23" spans="2:13">
      <c r="B23" s="154" t="s">
        <v>28</v>
      </c>
      <c r="C23" s="166"/>
      <c r="D23" s="166"/>
      <c r="E23" s="166"/>
      <c r="F23" s="153"/>
      <c r="G23" s="170"/>
      <c r="H23" s="171"/>
      <c r="I23" s="171"/>
      <c r="J23" s="172"/>
    </row>
    <row r="24" spans="2:13">
      <c r="B24" s="154" t="s">
        <v>29</v>
      </c>
      <c r="C24" s="166"/>
      <c r="D24" s="166"/>
      <c r="E24" s="166"/>
      <c r="F24" s="153"/>
      <c r="G24" s="170"/>
      <c r="H24" s="171"/>
      <c r="I24" s="171"/>
      <c r="J24" s="172"/>
    </row>
    <row r="25" spans="2:13">
      <c r="B25" s="153"/>
      <c r="C25" s="153"/>
      <c r="D25" s="153"/>
      <c r="E25" s="153"/>
      <c r="F25" s="153"/>
      <c r="G25" s="170"/>
      <c r="H25" s="171"/>
      <c r="I25" s="171"/>
      <c r="J25" s="172"/>
    </row>
    <row r="26" spans="2:13">
      <c r="B26" s="154" t="s">
        <v>30</v>
      </c>
      <c r="C26" s="176">
        <f ca="1">TODAY()</f>
        <v>41988</v>
      </c>
      <c r="D26" s="177"/>
      <c r="E26" s="177"/>
      <c r="F26" s="153"/>
      <c r="G26" s="173"/>
      <c r="H26" s="174"/>
      <c r="I26" s="174"/>
      <c r="J26" s="175"/>
    </row>
    <row r="27" spans="2:13">
      <c r="G27" s="88"/>
      <c r="H27" s="88"/>
      <c r="I27" s="88"/>
      <c r="J27" s="88"/>
      <c r="L27" s="155" t="s">
        <v>31</v>
      </c>
    </row>
    <row r="28" spans="2:13">
      <c r="G28" s="88"/>
      <c r="H28" s="88"/>
      <c r="I28" s="88"/>
      <c r="J28" s="88"/>
    </row>
  </sheetData>
  <mergeCells count="9">
    <mergeCell ref="B5:E5"/>
    <mergeCell ref="G5:M5"/>
    <mergeCell ref="B13:E13"/>
    <mergeCell ref="G13:M13"/>
    <mergeCell ref="C22:E22"/>
    <mergeCell ref="G22:J26"/>
    <mergeCell ref="C23:E23"/>
    <mergeCell ref="C24:E24"/>
    <mergeCell ref="C26:E26"/>
  </mergeCells>
  <pageMargins left="0.7" right="0.7" top="0.75" bottom="0.75" header="0.3" footer="0.3"/>
  <pageSetup orientation="landscape" r:id="rId1"/>
  <drawing r:id="rId2"/>
</worksheet>
</file>

<file path=xl/worksheets/sheet3.xml><?xml version="1.0" encoding="utf-8"?>
<worksheet xmlns="http://schemas.openxmlformats.org/spreadsheetml/2006/main" xmlns:r="http://schemas.openxmlformats.org/officeDocument/2006/relationships">
  <sheetPr codeName="Sheet3"/>
  <dimension ref="A1:O22"/>
  <sheetViews>
    <sheetView showGridLines="0" showRowColHeaders="0" zoomScaleNormal="100" workbookViewId="0">
      <selection activeCell="E2" sqref="E2"/>
    </sheetView>
  </sheetViews>
  <sheetFormatPr defaultRowHeight="15"/>
  <cols>
    <col min="9" max="9" width="1.42578125" customWidth="1"/>
    <col min="11" max="11" width="1.85546875" customWidth="1"/>
  </cols>
  <sheetData>
    <row r="1" spans="1:15" ht="30" customHeight="1">
      <c r="A1" s="5"/>
      <c r="B1" s="5"/>
      <c r="C1" s="5"/>
      <c r="D1" s="5"/>
      <c r="E1" s="5"/>
      <c r="F1" s="5"/>
      <c r="G1" s="5"/>
      <c r="H1" s="5"/>
      <c r="I1" s="5"/>
      <c r="J1" s="5"/>
      <c r="K1" s="5"/>
      <c r="L1" s="5"/>
      <c r="M1" s="5"/>
      <c r="N1" s="5"/>
      <c r="O1" s="5"/>
    </row>
    <row r="2" spans="1:15" ht="30" customHeight="1">
      <c r="A2" s="5"/>
      <c r="B2" s="5"/>
      <c r="C2" s="5"/>
      <c r="D2" s="5"/>
      <c r="E2" s="287" t="s">
        <v>32</v>
      </c>
      <c r="F2" s="5"/>
      <c r="G2" s="5"/>
      <c r="H2" s="5"/>
      <c r="I2" s="5"/>
      <c r="J2" s="5"/>
      <c r="K2" s="5"/>
      <c r="L2" s="5"/>
      <c r="M2" s="5"/>
      <c r="N2" s="5"/>
      <c r="O2" s="5"/>
    </row>
    <row r="3" spans="1:15" ht="30" customHeight="1">
      <c r="A3" s="5"/>
      <c r="B3" s="5"/>
      <c r="C3" s="5"/>
      <c r="D3" s="5"/>
      <c r="E3" s="5"/>
      <c r="F3" s="5"/>
      <c r="G3" s="5"/>
      <c r="H3" s="5"/>
      <c r="I3" s="5"/>
      <c r="J3" s="5"/>
      <c r="K3" s="5"/>
      <c r="L3" s="5"/>
      <c r="M3" s="5"/>
      <c r="N3" s="5"/>
      <c r="O3" s="5"/>
    </row>
    <row r="5" spans="1:15">
      <c r="B5" s="178" t="s">
        <v>33</v>
      </c>
      <c r="C5" s="178"/>
      <c r="D5" s="178"/>
      <c r="E5" s="178"/>
      <c r="F5" s="178"/>
      <c r="G5" s="178"/>
      <c r="H5" s="178"/>
      <c r="I5" s="178"/>
      <c r="J5" s="178"/>
      <c r="K5" s="178"/>
      <c r="L5" s="178"/>
      <c r="M5" s="178"/>
      <c r="N5" s="178"/>
    </row>
    <row r="6" spans="1:15">
      <c r="B6" s="178"/>
      <c r="C6" s="178"/>
      <c r="D6" s="178"/>
      <c r="E6" s="178"/>
      <c r="F6" s="178"/>
      <c r="G6" s="178"/>
      <c r="H6" s="178"/>
      <c r="I6" s="178"/>
      <c r="J6" s="178"/>
      <c r="K6" s="178"/>
      <c r="L6" s="178"/>
      <c r="M6" s="178"/>
      <c r="N6" s="178"/>
    </row>
    <row r="8" spans="1:15">
      <c r="B8" s="14" t="s">
        <v>34</v>
      </c>
      <c r="C8" s="178" t="s">
        <v>35</v>
      </c>
      <c r="D8" s="178"/>
      <c r="E8" s="178"/>
      <c r="F8" s="178"/>
      <c r="G8" s="178"/>
      <c r="H8" s="178"/>
      <c r="I8" s="178"/>
      <c r="J8" s="178"/>
      <c r="K8" s="178"/>
      <c r="L8" s="178"/>
      <c r="M8" s="178"/>
      <c r="N8" s="178"/>
    </row>
    <row r="9" spans="1:15">
      <c r="C9" s="178"/>
      <c r="D9" s="178"/>
      <c r="E9" s="178"/>
      <c r="F9" s="178"/>
      <c r="G9" s="178"/>
      <c r="H9" s="178"/>
      <c r="I9" s="178"/>
      <c r="J9" s="178"/>
      <c r="K9" s="178"/>
      <c r="L9" s="178"/>
      <c r="M9" s="178"/>
      <c r="N9" s="178"/>
    </row>
    <row r="10" spans="1:15">
      <c r="C10" s="178"/>
      <c r="D10" s="178"/>
      <c r="E10" s="178"/>
      <c r="F10" s="178"/>
      <c r="G10" s="178"/>
      <c r="H10" s="178"/>
      <c r="I10" s="178"/>
      <c r="J10" s="178"/>
      <c r="K10" s="178"/>
      <c r="L10" s="178"/>
      <c r="M10" s="178"/>
      <c r="N10" s="178"/>
    </row>
    <row r="11" spans="1:15">
      <c r="C11" s="28"/>
      <c r="D11" s="28"/>
      <c r="E11" s="28"/>
      <c r="F11" s="28"/>
      <c r="G11" s="28"/>
      <c r="H11" s="28"/>
      <c r="I11" s="28"/>
      <c r="J11" s="28"/>
      <c r="K11" s="28"/>
      <c r="L11" s="28"/>
      <c r="M11" s="28"/>
      <c r="N11" s="28"/>
    </row>
    <row r="12" spans="1:15">
      <c r="B12" s="14" t="s">
        <v>36</v>
      </c>
      <c r="C12" s="178" t="s">
        <v>37</v>
      </c>
      <c r="D12" s="178"/>
      <c r="E12" s="178"/>
      <c r="F12" s="178"/>
      <c r="G12" s="178"/>
      <c r="H12" s="178"/>
      <c r="I12" s="178"/>
      <c r="J12" s="178"/>
      <c r="K12" s="178"/>
      <c r="L12" s="178"/>
      <c r="M12" s="178"/>
      <c r="N12" s="178"/>
    </row>
    <row r="13" spans="1:15">
      <c r="C13" s="178"/>
      <c r="D13" s="178"/>
      <c r="E13" s="178"/>
      <c r="F13" s="178"/>
      <c r="G13" s="178"/>
      <c r="H13" s="178"/>
      <c r="I13" s="178"/>
      <c r="J13" s="178"/>
      <c r="K13" s="178"/>
      <c r="L13" s="178"/>
      <c r="M13" s="178"/>
      <c r="N13" s="178"/>
    </row>
    <row r="14" spans="1:15">
      <c r="C14" s="28"/>
      <c r="D14" s="28"/>
      <c r="E14" s="28"/>
      <c r="F14" s="28"/>
      <c r="G14" s="28"/>
      <c r="H14" s="28"/>
      <c r="I14" s="28"/>
      <c r="J14" s="28"/>
      <c r="K14" s="28"/>
      <c r="L14" s="28"/>
      <c r="M14" s="28"/>
      <c r="N14" s="28"/>
    </row>
    <row r="15" spans="1:15">
      <c r="B15" s="14" t="s">
        <v>38</v>
      </c>
      <c r="C15" s="178" t="s">
        <v>39</v>
      </c>
      <c r="D15" s="178"/>
      <c r="E15" s="178"/>
      <c r="F15" s="178"/>
      <c r="G15" s="178"/>
      <c r="H15" s="178"/>
      <c r="I15" s="178"/>
      <c r="J15" s="178"/>
      <c r="K15" s="178"/>
      <c r="L15" s="178"/>
      <c r="M15" s="178"/>
      <c r="N15" s="178"/>
    </row>
    <row r="16" spans="1:15">
      <c r="C16" s="178"/>
      <c r="D16" s="178"/>
      <c r="E16" s="178"/>
      <c r="F16" s="178"/>
      <c r="G16" s="178"/>
      <c r="H16" s="178"/>
      <c r="I16" s="178"/>
      <c r="J16" s="178"/>
      <c r="K16" s="178"/>
      <c r="L16" s="178"/>
      <c r="M16" s="178"/>
      <c r="N16" s="178"/>
    </row>
    <row r="17" spans="2:14">
      <c r="C17" s="28"/>
      <c r="D17" s="28"/>
      <c r="E17" s="28"/>
      <c r="F17" s="28"/>
      <c r="G17" s="28"/>
      <c r="H17" s="28"/>
      <c r="I17" s="28"/>
      <c r="J17" s="28"/>
      <c r="K17" s="28"/>
      <c r="L17" s="28"/>
      <c r="M17" s="28"/>
      <c r="N17" s="28"/>
    </row>
    <row r="18" spans="2:14">
      <c r="B18" s="14" t="s">
        <v>40</v>
      </c>
      <c r="C18" s="178" t="s">
        <v>41</v>
      </c>
      <c r="D18" s="178"/>
      <c r="E18" s="178"/>
      <c r="F18" s="178"/>
      <c r="G18" s="178"/>
      <c r="H18" s="178"/>
      <c r="I18" s="178"/>
      <c r="J18" s="178"/>
      <c r="K18" s="178"/>
      <c r="L18" s="178"/>
      <c r="M18" s="178"/>
      <c r="N18" s="178"/>
    </row>
    <row r="19" spans="2:14">
      <c r="C19" s="178"/>
      <c r="D19" s="178"/>
      <c r="E19" s="178"/>
      <c r="F19" s="178"/>
      <c r="G19" s="178"/>
      <c r="H19" s="178"/>
      <c r="I19" s="178"/>
      <c r="J19" s="178"/>
      <c r="K19" s="178"/>
      <c r="L19" s="178"/>
      <c r="M19" s="178"/>
      <c r="N19" s="178"/>
    </row>
    <row r="20" spans="2:14">
      <c r="C20" s="28"/>
      <c r="D20" s="28"/>
      <c r="E20" s="28"/>
      <c r="F20" s="28"/>
      <c r="G20" s="28"/>
      <c r="H20" s="28"/>
      <c r="I20" s="28"/>
      <c r="J20" s="28"/>
      <c r="K20" s="28"/>
      <c r="L20" s="28"/>
      <c r="M20" s="28"/>
      <c r="N20" s="28"/>
    </row>
    <row r="21" spans="2:14">
      <c r="B21" s="14" t="s">
        <v>42</v>
      </c>
      <c r="C21" s="178" t="s">
        <v>43</v>
      </c>
      <c r="D21" s="178"/>
      <c r="E21" s="178"/>
      <c r="F21" s="178"/>
      <c r="G21" s="178"/>
      <c r="H21" s="178"/>
      <c r="I21" s="178"/>
      <c r="J21" s="178"/>
      <c r="K21" s="178"/>
      <c r="L21" s="178"/>
      <c r="M21" s="178"/>
      <c r="N21" s="178"/>
    </row>
    <row r="22" spans="2:14">
      <c r="C22" s="178"/>
      <c r="D22" s="178"/>
      <c r="E22" s="178"/>
      <c r="F22" s="178"/>
      <c r="G22" s="178"/>
      <c r="H22" s="178"/>
      <c r="I22" s="178"/>
      <c r="J22" s="178"/>
      <c r="K22" s="178"/>
      <c r="L22" s="178"/>
      <c r="M22" s="178"/>
      <c r="N22" s="178"/>
    </row>
  </sheetData>
  <mergeCells count="6">
    <mergeCell ref="B5:N6"/>
    <mergeCell ref="C8:N10"/>
    <mergeCell ref="C12:N13"/>
    <mergeCell ref="C15:N16"/>
    <mergeCell ref="C18:N19"/>
    <mergeCell ref="C21:N22"/>
  </mergeCells>
  <pageMargins left="0.7" right="0.7" top="0.75" bottom="0.75" header="0.3" footer="0.3"/>
  <pageSetup orientation="landscape" r:id="rId1"/>
  <drawing r:id="rId2"/>
</worksheet>
</file>

<file path=xl/worksheets/sheet4.xml><?xml version="1.0" encoding="utf-8"?>
<worksheet xmlns="http://schemas.openxmlformats.org/spreadsheetml/2006/main" xmlns:r="http://schemas.openxmlformats.org/officeDocument/2006/relationships">
  <sheetPr codeName="Sheet4"/>
  <dimension ref="A1:O28"/>
  <sheetViews>
    <sheetView showGridLines="0" showRowColHeaders="0" zoomScaleNormal="100" workbookViewId="0">
      <selection activeCell="E2" sqref="E2"/>
    </sheetView>
  </sheetViews>
  <sheetFormatPr defaultRowHeight="15"/>
  <cols>
    <col min="9" max="9" width="1.42578125" customWidth="1"/>
    <col min="11" max="11" width="1.85546875" customWidth="1"/>
  </cols>
  <sheetData>
    <row r="1" spans="1:15" ht="30" customHeight="1">
      <c r="A1" s="29"/>
      <c r="B1" s="29"/>
      <c r="C1" s="29"/>
      <c r="D1" s="29"/>
      <c r="E1" s="29"/>
      <c r="F1" s="29"/>
      <c r="G1" s="29"/>
      <c r="H1" s="29"/>
      <c r="I1" s="29"/>
      <c r="J1" s="29"/>
      <c r="K1" s="29"/>
      <c r="L1" s="29"/>
      <c r="M1" s="29"/>
      <c r="N1" s="29"/>
      <c r="O1" s="29"/>
    </row>
    <row r="2" spans="1:15" ht="30" customHeight="1">
      <c r="A2" s="29"/>
      <c r="B2" s="29"/>
      <c r="C2" s="29"/>
      <c r="D2" s="29"/>
      <c r="E2" s="288" t="s">
        <v>44</v>
      </c>
      <c r="F2" s="29"/>
      <c r="G2" s="29"/>
      <c r="H2" s="29"/>
      <c r="I2" s="29"/>
      <c r="J2" s="29"/>
      <c r="K2" s="29"/>
      <c r="L2" s="29"/>
      <c r="M2" s="29"/>
      <c r="N2" s="29"/>
      <c r="O2" s="29"/>
    </row>
    <row r="3" spans="1:15" ht="30" customHeight="1">
      <c r="A3" s="29"/>
      <c r="B3" s="29"/>
      <c r="C3" s="29"/>
      <c r="D3" s="29"/>
      <c r="E3" s="29"/>
      <c r="F3" s="29"/>
      <c r="G3" s="29"/>
      <c r="H3" s="29"/>
      <c r="I3" s="29"/>
      <c r="J3" s="29"/>
      <c r="K3" s="29"/>
      <c r="L3" s="29"/>
      <c r="M3" s="29"/>
      <c r="N3" s="29"/>
      <c r="O3" s="29"/>
    </row>
    <row r="5" spans="1:15" ht="21">
      <c r="B5" s="179" t="s">
        <v>2</v>
      </c>
      <c r="C5" s="180"/>
      <c r="D5" s="180"/>
      <c r="E5" s="181"/>
      <c r="G5" s="179" t="s">
        <v>45</v>
      </c>
      <c r="H5" s="180"/>
      <c r="I5" s="180"/>
      <c r="J5" s="180"/>
      <c r="K5" s="180"/>
      <c r="L5" s="180"/>
      <c r="M5" s="181"/>
    </row>
    <row r="6" spans="1:15">
      <c r="B6" s="6"/>
      <c r="C6" s="7"/>
      <c r="D6" s="7"/>
      <c r="E6" s="8"/>
      <c r="G6" s="9"/>
      <c r="H6" s="10"/>
      <c r="I6" s="10"/>
      <c r="J6" s="10"/>
      <c r="K6" s="10"/>
      <c r="L6" s="10"/>
      <c r="M6" s="11"/>
    </row>
    <row r="7" spans="1:15">
      <c r="B7" s="9"/>
      <c r="C7" s="12" t="s">
        <v>4</v>
      </c>
      <c r="D7" s="30"/>
      <c r="E7" s="11" t="s">
        <v>5</v>
      </c>
      <c r="F7" s="14"/>
      <c r="G7" s="9"/>
      <c r="H7" s="182" t="s">
        <v>46</v>
      </c>
      <c r="I7" s="182"/>
      <c r="J7" s="182"/>
      <c r="K7" s="10" t="s">
        <v>12</v>
      </c>
      <c r="L7" s="31"/>
      <c r="M7" s="32" t="s">
        <v>19</v>
      </c>
    </row>
    <row r="8" spans="1:15">
      <c r="B8" s="9"/>
      <c r="C8" s="12" t="s">
        <v>9</v>
      </c>
      <c r="D8" s="30"/>
      <c r="E8" s="11" t="s">
        <v>5</v>
      </c>
      <c r="F8" s="14"/>
      <c r="G8" s="9"/>
      <c r="H8" s="10"/>
      <c r="I8" s="10"/>
      <c r="J8" s="10"/>
      <c r="K8" s="10"/>
      <c r="L8" s="10"/>
      <c r="M8" s="11"/>
    </row>
    <row r="9" spans="1:15">
      <c r="B9" s="9"/>
      <c r="C9" s="12" t="s">
        <v>13</v>
      </c>
      <c r="D9" s="30"/>
      <c r="E9" s="11" t="s">
        <v>5</v>
      </c>
      <c r="G9" s="9"/>
      <c r="H9" s="7" t="s">
        <v>6</v>
      </c>
      <c r="I9" s="10"/>
      <c r="J9" s="7" t="s">
        <v>7</v>
      </c>
      <c r="K9" s="10"/>
      <c r="L9" s="7" t="s">
        <v>8</v>
      </c>
      <c r="M9" s="11"/>
    </row>
    <row r="10" spans="1:15">
      <c r="B10" s="9"/>
      <c r="C10" s="12" t="s">
        <v>14</v>
      </c>
      <c r="D10" s="18">
        <f>SUM(D7:D9)</f>
        <v>0</v>
      </c>
      <c r="E10" s="11" t="s">
        <v>5</v>
      </c>
      <c r="G10" s="15" t="s">
        <v>15</v>
      </c>
      <c r="H10" s="33"/>
      <c r="I10" s="10" t="s">
        <v>11</v>
      </c>
      <c r="J10" s="34"/>
      <c r="K10" s="10" t="s">
        <v>12</v>
      </c>
      <c r="L10" s="35">
        <f>H10+(J10/60)</f>
        <v>0</v>
      </c>
      <c r="M10" s="11" t="s">
        <v>6</v>
      </c>
    </row>
    <row r="11" spans="1:15">
      <c r="B11" s="21"/>
      <c r="C11" s="22"/>
      <c r="D11" s="22"/>
      <c r="E11" s="23"/>
      <c r="G11" s="36"/>
      <c r="H11" s="37"/>
      <c r="I11" s="37"/>
      <c r="J11" s="37"/>
      <c r="K11" s="37"/>
      <c r="L11" s="37"/>
      <c r="M11" s="38"/>
    </row>
    <row r="13" spans="1:15" ht="21">
      <c r="B13" s="179" t="s">
        <v>16</v>
      </c>
      <c r="C13" s="180"/>
      <c r="D13" s="180"/>
      <c r="E13" s="181"/>
      <c r="G13" s="179" t="s">
        <v>17</v>
      </c>
      <c r="H13" s="180"/>
      <c r="I13" s="180"/>
      <c r="J13" s="180"/>
      <c r="K13" s="180"/>
      <c r="L13" s="180"/>
      <c r="M13" s="181"/>
    </row>
    <row r="14" spans="1:15">
      <c r="B14" s="6"/>
      <c r="C14" s="7"/>
      <c r="D14" s="7"/>
      <c r="E14" s="8"/>
      <c r="G14" s="39"/>
      <c r="H14" s="40"/>
      <c r="I14" s="40"/>
      <c r="J14" s="25"/>
      <c r="K14" s="40"/>
      <c r="L14" s="41"/>
      <c r="M14" s="42"/>
    </row>
    <row r="15" spans="1:15">
      <c r="B15" s="9"/>
      <c r="C15" s="12" t="s">
        <v>4</v>
      </c>
      <c r="D15" s="43"/>
      <c r="E15" s="11" t="s">
        <v>5</v>
      </c>
      <c r="G15" s="183" t="s">
        <v>47</v>
      </c>
      <c r="H15" s="184"/>
      <c r="I15" s="184"/>
      <c r="J15" s="184"/>
      <c r="K15" s="40" t="s">
        <v>12</v>
      </c>
      <c r="L15" s="44">
        <f>IF(L10=0,0,(20*D18)/(20/L10)^(1/1.2))</f>
        <v>0</v>
      </c>
      <c r="M15" s="42" t="s">
        <v>19</v>
      </c>
    </row>
    <row r="16" spans="1:15">
      <c r="B16" s="9"/>
      <c r="C16" s="12" t="s">
        <v>9</v>
      </c>
      <c r="D16" s="43"/>
      <c r="E16" s="11" t="s">
        <v>5</v>
      </c>
      <c r="G16" s="183" t="s">
        <v>48</v>
      </c>
      <c r="H16" s="184"/>
      <c r="I16" s="184"/>
      <c r="J16" s="184"/>
      <c r="K16" s="40" t="s">
        <v>12</v>
      </c>
      <c r="L16" s="44">
        <f>L7-L15</f>
        <v>0</v>
      </c>
      <c r="M16" s="42" t="s">
        <v>19</v>
      </c>
    </row>
    <row r="17" spans="2:13">
      <c r="B17" s="9"/>
      <c r="C17" s="12" t="s">
        <v>13</v>
      </c>
      <c r="D17" s="43"/>
      <c r="E17" s="11" t="s">
        <v>5</v>
      </c>
      <c r="G17" s="39"/>
      <c r="H17" s="40"/>
      <c r="I17" s="40"/>
      <c r="J17" s="25"/>
      <c r="K17" s="40"/>
      <c r="L17" s="45"/>
      <c r="M17" s="42"/>
    </row>
    <row r="18" spans="2:13">
      <c r="B18" s="9"/>
      <c r="C18" s="12" t="s">
        <v>24</v>
      </c>
      <c r="D18" s="18">
        <f>SUM(D15:D17)</f>
        <v>0</v>
      </c>
      <c r="E18" s="11" t="s">
        <v>5</v>
      </c>
      <c r="G18" s="183" t="s">
        <v>49</v>
      </c>
      <c r="H18" s="182"/>
      <c r="I18" s="182"/>
      <c r="J18" s="182"/>
      <c r="K18" s="40" t="s">
        <v>12</v>
      </c>
      <c r="L18" s="46" t="str">
        <f>IF(ISERROR((L16/(D10/(L16/20))^1.2)*(20/L16)),"Error",(L16/(D10/(L16/20))^1.2)*(20/L16))</f>
        <v>Error</v>
      </c>
      <c r="M18" s="42" t="s">
        <v>6</v>
      </c>
    </row>
    <row r="19" spans="2:13">
      <c r="B19" s="21"/>
      <c r="C19" s="22"/>
      <c r="D19" s="22"/>
      <c r="E19" s="23"/>
      <c r="G19" s="47"/>
      <c r="H19" s="37"/>
      <c r="I19" s="37"/>
      <c r="J19" s="37"/>
      <c r="K19" s="37"/>
      <c r="L19" s="37"/>
      <c r="M19" s="38"/>
    </row>
    <row r="21" spans="2:13">
      <c r="B21" s="48"/>
      <c r="C21" s="48"/>
      <c r="D21" s="48"/>
      <c r="E21" s="48"/>
      <c r="F21" s="48"/>
      <c r="G21" s="48" t="s">
        <v>26</v>
      </c>
      <c r="H21" s="48"/>
      <c r="I21" s="48"/>
      <c r="J21" s="48"/>
    </row>
    <row r="22" spans="2:13">
      <c r="B22" s="49" t="s">
        <v>27</v>
      </c>
      <c r="C22" s="185"/>
      <c r="D22" s="185"/>
      <c r="E22" s="185"/>
      <c r="F22" s="48"/>
      <c r="G22" s="186"/>
      <c r="H22" s="187"/>
      <c r="I22" s="187"/>
      <c r="J22" s="188"/>
    </row>
    <row r="23" spans="2:13">
      <c r="B23" s="49" t="s">
        <v>28</v>
      </c>
      <c r="C23" s="185"/>
      <c r="D23" s="185"/>
      <c r="E23" s="185"/>
      <c r="F23" s="48"/>
      <c r="G23" s="189"/>
      <c r="H23" s="190"/>
      <c r="I23" s="190"/>
      <c r="J23" s="191"/>
    </row>
    <row r="24" spans="2:13">
      <c r="B24" s="49" t="s">
        <v>29</v>
      </c>
      <c r="C24" s="185"/>
      <c r="D24" s="185"/>
      <c r="E24" s="185"/>
      <c r="F24" s="48"/>
      <c r="G24" s="189"/>
      <c r="H24" s="190"/>
      <c r="I24" s="190"/>
      <c r="J24" s="191"/>
    </row>
    <row r="25" spans="2:13">
      <c r="B25" s="48"/>
      <c r="C25" s="48"/>
      <c r="D25" s="48"/>
      <c r="E25" s="48"/>
      <c r="F25" s="48"/>
      <c r="G25" s="189"/>
      <c r="H25" s="190"/>
      <c r="I25" s="190"/>
      <c r="J25" s="191"/>
    </row>
    <row r="26" spans="2:13">
      <c r="B26" s="49" t="s">
        <v>30</v>
      </c>
      <c r="C26" s="195">
        <f ca="1">TODAY()</f>
        <v>41988</v>
      </c>
      <c r="D26" s="196"/>
      <c r="E26" s="196"/>
      <c r="F26" s="48"/>
      <c r="G26" s="192"/>
      <c r="H26" s="193"/>
      <c r="I26" s="193"/>
      <c r="J26" s="194"/>
    </row>
    <row r="27" spans="2:13">
      <c r="G27" s="27"/>
      <c r="H27" s="27"/>
      <c r="I27" s="27"/>
      <c r="J27" s="27"/>
      <c r="L27" s="50" t="s">
        <v>31</v>
      </c>
    </row>
    <row r="28" spans="2:13">
      <c r="G28" s="27"/>
      <c r="H28" s="27"/>
      <c r="I28" s="27"/>
      <c r="J28" s="27"/>
    </row>
  </sheetData>
  <mergeCells count="13">
    <mergeCell ref="G16:J16"/>
    <mergeCell ref="G18:J18"/>
    <mergeCell ref="C22:E22"/>
    <mergeCell ref="G22:J26"/>
    <mergeCell ref="C23:E23"/>
    <mergeCell ref="C24:E24"/>
    <mergeCell ref="C26:E26"/>
    <mergeCell ref="B5:E5"/>
    <mergeCell ref="G5:M5"/>
    <mergeCell ref="H7:J7"/>
    <mergeCell ref="B13:E13"/>
    <mergeCell ref="G13:M13"/>
    <mergeCell ref="G15:J15"/>
  </mergeCells>
  <pageMargins left="0.7" right="0.7" top="0.75" bottom="0.75" header="0.3" footer="0.3"/>
  <pageSetup orientation="landscape" r:id="rId1"/>
  <drawing r:id="rId2"/>
</worksheet>
</file>

<file path=xl/worksheets/sheet5.xml><?xml version="1.0" encoding="utf-8"?>
<worksheet xmlns="http://schemas.openxmlformats.org/spreadsheetml/2006/main" xmlns:r="http://schemas.openxmlformats.org/officeDocument/2006/relationships">
  <sheetPr codeName="Sheet5"/>
  <dimension ref="A1:O23"/>
  <sheetViews>
    <sheetView showGridLines="0" showRowColHeaders="0" zoomScaleNormal="100" workbookViewId="0">
      <selection activeCell="E2" sqref="E2"/>
    </sheetView>
  </sheetViews>
  <sheetFormatPr defaultRowHeight="15"/>
  <cols>
    <col min="9" max="9" width="1.42578125" customWidth="1"/>
    <col min="11" max="11" width="1.85546875" customWidth="1"/>
  </cols>
  <sheetData>
    <row r="1" spans="1:15" ht="30" customHeight="1">
      <c r="A1" s="29"/>
      <c r="B1" s="29"/>
      <c r="C1" s="29"/>
      <c r="D1" s="29"/>
      <c r="E1" s="29"/>
      <c r="F1" s="29"/>
      <c r="G1" s="29"/>
      <c r="H1" s="29"/>
      <c r="I1" s="29"/>
      <c r="J1" s="29"/>
      <c r="K1" s="29"/>
      <c r="L1" s="29"/>
      <c r="M1" s="29"/>
      <c r="N1" s="29"/>
      <c r="O1" s="29"/>
    </row>
    <row r="2" spans="1:15" ht="30" customHeight="1">
      <c r="A2" s="29"/>
      <c r="B2" s="29"/>
      <c r="C2" s="29"/>
      <c r="D2" s="29"/>
      <c r="E2" s="288" t="s">
        <v>50</v>
      </c>
      <c r="F2" s="29"/>
      <c r="G2" s="29"/>
      <c r="H2" s="29"/>
      <c r="I2" s="29"/>
      <c r="J2" s="29"/>
      <c r="K2" s="29"/>
      <c r="L2" s="29"/>
      <c r="M2" s="29"/>
      <c r="N2" s="29"/>
      <c r="O2" s="29"/>
    </row>
    <row r="3" spans="1:15" ht="30" customHeight="1">
      <c r="A3" s="29"/>
      <c r="B3" s="29"/>
      <c r="C3" s="29"/>
      <c r="D3" s="29"/>
      <c r="E3" s="29"/>
      <c r="F3" s="29"/>
      <c r="G3" s="29"/>
      <c r="H3" s="29"/>
      <c r="I3" s="29"/>
      <c r="J3" s="29"/>
      <c r="K3" s="29"/>
      <c r="L3" s="29"/>
      <c r="M3" s="29"/>
      <c r="N3" s="29"/>
      <c r="O3" s="29"/>
    </row>
    <row r="5" spans="1:15">
      <c r="B5" s="178" t="s">
        <v>51</v>
      </c>
      <c r="C5" s="178"/>
      <c r="D5" s="178"/>
      <c r="E5" s="178"/>
      <c r="F5" s="178"/>
      <c r="G5" s="178"/>
      <c r="H5" s="178"/>
      <c r="I5" s="178"/>
      <c r="J5" s="178"/>
      <c r="K5" s="178"/>
      <c r="L5" s="178"/>
      <c r="M5" s="178"/>
      <c r="N5" s="178"/>
    </row>
    <row r="6" spans="1:15">
      <c r="B6" s="178"/>
      <c r="C6" s="178"/>
      <c r="D6" s="178"/>
      <c r="E6" s="178"/>
      <c r="F6" s="178"/>
      <c r="G6" s="178"/>
      <c r="H6" s="178"/>
      <c r="I6" s="178"/>
      <c r="J6" s="178"/>
      <c r="K6" s="178"/>
      <c r="L6" s="178"/>
      <c r="M6" s="178"/>
      <c r="N6" s="178"/>
    </row>
    <row r="8" spans="1:15">
      <c r="B8" s="14" t="s">
        <v>34</v>
      </c>
      <c r="C8" s="178" t="s">
        <v>35</v>
      </c>
      <c r="D8" s="178"/>
      <c r="E8" s="178"/>
      <c r="F8" s="178"/>
      <c r="G8" s="178"/>
      <c r="H8" s="178"/>
      <c r="I8" s="178"/>
      <c r="J8" s="178"/>
      <c r="K8" s="178"/>
      <c r="L8" s="178"/>
      <c r="M8" s="178"/>
      <c r="N8" s="178"/>
    </row>
    <row r="9" spans="1:15">
      <c r="C9" s="178"/>
      <c r="D9" s="178"/>
      <c r="E9" s="178"/>
      <c r="F9" s="178"/>
      <c r="G9" s="178"/>
      <c r="H9" s="178"/>
      <c r="I9" s="178"/>
      <c r="J9" s="178"/>
      <c r="K9" s="178"/>
      <c r="L9" s="178"/>
      <c r="M9" s="178"/>
      <c r="N9" s="178"/>
    </row>
    <row r="10" spans="1:15">
      <c r="C10" s="178"/>
      <c r="D10" s="178"/>
      <c r="E10" s="178"/>
      <c r="F10" s="178"/>
      <c r="G10" s="178"/>
      <c r="H10" s="178"/>
      <c r="I10" s="178"/>
      <c r="J10" s="178"/>
      <c r="K10" s="178"/>
      <c r="L10" s="178"/>
      <c r="M10" s="178"/>
      <c r="N10" s="178"/>
    </row>
    <row r="11" spans="1:15">
      <c r="C11" s="28"/>
      <c r="D11" s="28"/>
      <c r="E11" s="28"/>
      <c r="F11" s="28"/>
      <c r="G11" s="28"/>
      <c r="H11" s="28"/>
      <c r="I11" s="28"/>
      <c r="J11" s="28"/>
      <c r="K11" s="28"/>
      <c r="L11" s="28"/>
      <c r="M11" s="28"/>
      <c r="N11" s="28"/>
    </row>
    <row r="12" spans="1:15">
      <c r="B12" s="14" t="s">
        <v>36</v>
      </c>
      <c r="C12" s="178" t="s">
        <v>37</v>
      </c>
      <c r="D12" s="178"/>
      <c r="E12" s="178"/>
      <c r="F12" s="178"/>
      <c r="G12" s="178"/>
      <c r="H12" s="178"/>
      <c r="I12" s="178"/>
      <c r="J12" s="178"/>
      <c r="K12" s="178"/>
      <c r="L12" s="178"/>
      <c r="M12" s="178"/>
      <c r="N12" s="178"/>
    </row>
    <row r="13" spans="1:15">
      <c r="C13" s="178"/>
      <c r="D13" s="178"/>
      <c r="E13" s="178"/>
      <c r="F13" s="178"/>
      <c r="G13" s="178"/>
      <c r="H13" s="178"/>
      <c r="I13" s="178"/>
      <c r="J13" s="178"/>
      <c r="K13" s="178"/>
      <c r="L13" s="178"/>
      <c r="M13" s="178"/>
      <c r="N13" s="178"/>
    </row>
    <row r="14" spans="1:15">
      <c r="C14" s="28"/>
      <c r="D14" s="28"/>
      <c r="E14" s="28"/>
      <c r="F14" s="28"/>
      <c r="G14" s="28"/>
      <c r="H14" s="28"/>
      <c r="I14" s="28"/>
      <c r="J14" s="28"/>
      <c r="K14" s="28"/>
      <c r="L14" s="28"/>
      <c r="M14" s="28"/>
      <c r="N14" s="28"/>
    </row>
    <row r="15" spans="1:15">
      <c r="B15" s="14" t="s">
        <v>38</v>
      </c>
      <c r="C15" s="178" t="s">
        <v>52</v>
      </c>
      <c r="D15" s="178"/>
      <c r="E15" s="178"/>
      <c r="F15" s="178"/>
      <c r="G15" s="178"/>
      <c r="H15" s="178"/>
      <c r="I15" s="178"/>
      <c r="J15" s="178"/>
      <c r="K15" s="178"/>
      <c r="L15" s="178"/>
      <c r="M15" s="178"/>
      <c r="N15" s="178"/>
    </row>
    <row r="16" spans="1:15">
      <c r="C16" s="178"/>
      <c r="D16" s="178"/>
      <c r="E16" s="178"/>
      <c r="F16" s="178"/>
      <c r="G16" s="178"/>
      <c r="H16" s="178"/>
      <c r="I16" s="178"/>
      <c r="J16" s="178"/>
      <c r="K16" s="178"/>
      <c r="L16" s="178"/>
      <c r="M16" s="178"/>
      <c r="N16" s="178"/>
    </row>
    <row r="17" spans="2:14">
      <c r="C17" s="28"/>
      <c r="D17" s="28"/>
      <c r="E17" s="28"/>
      <c r="F17" s="28"/>
      <c r="G17" s="28"/>
      <c r="H17" s="28"/>
      <c r="I17" s="28"/>
      <c r="J17" s="28"/>
      <c r="K17" s="28"/>
      <c r="L17" s="28"/>
      <c r="M17" s="28"/>
      <c r="N17" s="28"/>
    </row>
    <row r="18" spans="2:14">
      <c r="B18" s="14" t="s">
        <v>40</v>
      </c>
      <c r="C18" s="178" t="s">
        <v>43</v>
      </c>
      <c r="D18" s="178"/>
      <c r="E18" s="178"/>
      <c r="F18" s="178"/>
      <c r="G18" s="178"/>
      <c r="H18" s="178"/>
      <c r="I18" s="178"/>
      <c r="J18" s="178"/>
      <c r="K18" s="178"/>
      <c r="L18" s="178"/>
      <c r="M18" s="178"/>
      <c r="N18" s="178"/>
    </row>
    <row r="19" spans="2:14">
      <c r="C19" s="178"/>
      <c r="D19" s="178"/>
      <c r="E19" s="178"/>
      <c r="F19" s="178"/>
      <c r="G19" s="178"/>
      <c r="H19" s="178"/>
      <c r="I19" s="178"/>
      <c r="J19" s="178"/>
      <c r="K19" s="178"/>
      <c r="L19" s="178"/>
      <c r="M19" s="178"/>
      <c r="N19" s="178"/>
    </row>
    <row r="20" spans="2:14">
      <c r="C20" s="28"/>
      <c r="D20" s="28"/>
      <c r="E20" s="28"/>
      <c r="F20" s="28"/>
      <c r="G20" s="28"/>
      <c r="H20" s="28"/>
      <c r="I20" s="28"/>
      <c r="J20" s="28"/>
      <c r="K20" s="28"/>
      <c r="L20" s="28"/>
      <c r="M20" s="28"/>
      <c r="N20" s="28"/>
    </row>
    <row r="21" spans="2:14">
      <c r="B21" s="14" t="s">
        <v>53</v>
      </c>
      <c r="C21" s="178" t="s">
        <v>54</v>
      </c>
      <c r="D21" s="178"/>
      <c r="E21" s="178"/>
      <c r="F21" s="178"/>
      <c r="G21" s="178"/>
      <c r="H21" s="178"/>
      <c r="I21" s="178"/>
      <c r="J21" s="178"/>
      <c r="K21" s="178"/>
      <c r="L21" s="178"/>
      <c r="M21" s="178"/>
      <c r="N21" s="178"/>
    </row>
    <row r="22" spans="2:14">
      <c r="C22" s="178"/>
      <c r="D22" s="178"/>
      <c r="E22" s="178"/>
      <c r="F22" s="178"/>
      <c r="G22" s="178"/>
      <c r="H22" s="178"/>
      <c r="I22" s="178"/>
      <c r="J22" s="178"/>
      <c r="K22" s="178"/>
      <c r="L22" s="178"/>
      <c r="M22" s="178"/>
      <c r="N22" s="178"/>
    </row>
    <row r="23" spans="2:14">
      <c r="C23" s="178"/>
      <c r="D23" s="178"/>
      <c r="E23" s="178"/>
      <c r="F23" s="178"/>
      <c r="G23" s="178"/>
      <c r="H23" s="178"/>
      <c r="I23" s="178"/>
      <c r="J23" s="178"/>
      <c r="K23" s="178"/>
      <c r="L23" s="178"/>
      <c r="M23" s="178"/>
      <c r="N23" s="178"/>
    </row>
  </sheetData>
  <mergeCells count="6">
    <mergeCell ref="B5:N6"/>
    <mergeCell ref="C8:N10"/>
    <mergeCell ref="C12:N13"/>
    <mergeCell ref="C15:N16"/>
    <mergeCell ref="C18:N19"/>
    <mergeCell ref="C21:N23"/>
  </mergeCells>
  <pageMargins left="0.7" right="0.7" top="0.75" bottom="0.75" header="0.3" footer="0.3"/>
  <pageSetup orientation="landscape" r:id="rId1"/>
  <drawing r:id="rId2"/>
</worksheet>
</file>

<file path=xl/worksheets/sheet6.xml><?xml version="1.0" encoding="utf-8"?>
<worksheet xmlns="http://schemas.openxmlformats.org/spreadsheetml/2006/main" xmlns:r="http://schemas.openxmlformats.org/officeDocument/2006/relationships">
  <sheetPr codeName="Sheet6"/>
  <dimension ref="A1:O29"/>
  <sheetViews>
    <sheetView showGridLines="0" showRowColHeaders="0" zoomScaleNormal="100" workbookViewId="0">
      <selection activeCell="E2" sqref="E2"/>
    </sheetView>
  </sheetViews>
  <sheetFormatPr defaultRowHeight="15"/>
  <sheetData>
    <row r="1" spans="1:15" ht="30" customHeight="1">
      <c r="A1" s="29"/>
      <c r="B1" s="29"/>
      <c r="C1" s="29"/>
      <c r="D1" s="29"/>
      <c r="E1" s="29"/>
      <c r="F1" s="29"/>
      <c r="G1" s="29"/>
      <c r="H1" s="29"/>
      <c r="I1" s="29"/>
      <c r="J1" s="29"/>
      <c r="K1" s="29"/>
      <c r="L1" s="29"/>
      <c r="M1" s="29"/>
      <c r="N1" s="51"/>
      <c r="O1" s="51"/>
    </row>
    <row r="2" spans="1:15" ht="30" customHeight="1">
      <c r="A2" s="29"/>
      <c r="B2" s="29"/>
      <c r="C2" s="29"/>
      <c r="D2" s="29"/>
      <c r="E2" s="288" t="s">
        <v>55</v>
      </c>
      <c r="F2" s="29"/>
      <c r="G2" s="29"/>
      <c r="H2" s="29"/>
      <c r="I2" s="29"/>
      <c r="J2" s="29"/>
      <c r="K2" s="29"/>
      <c r="L2" s="29"/>
      <c r="M2" s="29"/>
      <c r="N2" s="51"/>
      <c r="O2" s="51"/>
    </row>
    <row r="3" spans="1:15" ht="30" customHeight="1">
      <c r="A3" s="29"/>
      <c r="B3" s="29"/>
      <c r="C3" s="29"/>
      <c r="D3" s="29"/>
      <c r="E3" s="29"/>
      <c r="F3" s="29"/>
      <c r="G3" s="29"/>
      <c r="H3" s="29"/>
      <c r="I3" s="29"/>
      <c r="J3" s="29"/>
      <c r="K3" s="29"/>
      <c r="L3" s="29"/>
      <c r="M3" s="29"/>
      <c r="N3" s="51"/>
      <c r="O3" s="51"/>
    </row>
    <row r="5" spans="1:15" ht="21">
      <c r="A5" s="52"/>
      <c r="B5" s="197" t="s">
        <v>56</v>
      </c>
      <c r="C5" s="198"/>
      <c r="D5" s="198"/>
      <c r="E5" s="199"/>
      <c r="F5" s="52"/>
      <c r="G5" s="197" t="s">
        <v>57</v>
      </c>
      <c r="H5" s="200"/>
      <c r="I5" s="200"/>
      <c r="J5" s="200"/>
      <c r="K5" s="201"/>
      <c r="L5" s="53"/>
      <c r="M5" s="53"/>
      <c r="N5" s="52"/>
      <c r="O5" s="52"/>
    </row>
    <row r="6" spans="1:15">
      <c r="A6" s="52"/>
      <c r="B6" s="54"/>
      <c r="C6" s="55"/>
      <c r="D6" s="55"/>
      <c r="E6" s="56"/>
      <c r="F6" s="52"/>
      <c r="G6" s="57"/>
      <c r="H6" s="52"/>
      <c r="I6" s="52"/>
      <c r="J6" s="52"/>
      <c r="K6" s="58"/>
      <c r="L6" s="52"/>
      <c r="M6" s="52"/>
      <c r="N6" s="52"/>
      <c r="O6" s="52"/>
    </row>
    <row r="7" spans="1:15">
      <c r="A7" s="52"/>
      <c r="B7" s="57"/>
      <c r="C7" s="59" t="s">
        <v>58</v>
      </c>
      <c r="D7" s="60"/>
      <c r="E7" s="58" t="s">
        <v>59</v>
      </c>
      <c r="F7" s="59"/>
      <c r="G7" s="57"/>
      <c r="H7" s="59"/>
      <c r="I7" s="59" t="s">
        <v>60</v>
      </c>
      <c r="J7" s="61"/>
      <c r="K7" s="58" t="s">
        <v>61</v>
      </c>
      <c r="L7" s="55"/>
      <c r="M7" s="62"/>
      <c r="N7" s="52"/>
      <c r="O7" s="52"/>
    </row>
    <row r="8" spans="1:15">
      <c r="A8" s="52"/>
      <c r="B8" s="57"/>
      <c r="C8" s="59" t="s">
        <v>62</v>
      </c>
      <c r="D8" s="63">
        <v>75</v>
      </c>
      <c r="E8" s="58" t="s">
        <v>63</v>
      </c>
      <c r="F8" s="59"/>
      <c r="G8" s="57"/>
      <c r="H8" s="52"/>
      <c r="I8" s="59" t="s">
        <v>64</v>
      </c>
      <c r="J8" s="64"/>
      <c r="K8" s="58" t="s">
        <v>65</v>
      </c>
      <c r="L8" s="52"/>
      <c r="M8" s="52"/>
      <c r="N8" s="52"/>
      <c r="O8" s="52"/>
    </row>
    <row r="9" spans="1:15">
      <c r="A9" s="52"/>
      <c r="B9" s="57"/>
      <c r="C9" s="59" t="s">
        <v>66</v>
      </c>
      <c r="D9" s="65">
        <v>10</v>
      </c>
      <c r="E9" s="58" t="s">
        <v>23</v>
      </c>
      <c r="F9" s="52"/>
      <c r="G9" s="57"/>
      <c r="H9" s="55"/>
      <c r="I9" s="59" t="s">
        <v>67</v>
      </c>
      <c r="J9" s="66"/>
      <c r="K9" s="58" t="s">
        <v>5</v>
      </c>
      <c r="L9" s="55"/>
      <c r="M9" s="52"/>
      <c r="N9" s="52"/>
      <c r="O9" s="52"/>
    </row>
    <row r="10" spans="1:15">
      <c r="A10" s="52"/>
      <c r="B10" s="57"/>
      <c r="C10" s="59"/>
      <c r="D10" s="55"/>
      <c r="E10" s="58"/>
      <c r="F10" s="52"/>
      <c r="G10" s="67"/>
      <c r="H10" s="68"/>
      <c r="I10" s="22"/>
      <c r="J10" s="22"/>
      <c r="K10" s="23"/>
      <c r="L10" s="55"/>
      <c r="M10" s="52"/>
      <c r="N10" s="52"/>
      <c r="O10" s="52"/>
    </row>
    <row r="11" spans="1:15">
      <c r="A11" s="52"/>
      <c r="B11" s="57"/>
      <c r="C11" s="59" t="s">
        <v>68</v>
      </c>
      <c r="D11" s="69">
        <f>IF(D7&lt;18,10.2,20.4)</f>
        <v>10.199999999999999</v>
      </c>
      <c r="E11" s="58" t="s">
        <v>59</v>
      </c>
      <c r="F11" s="52"/>
      <c r="G11" s="59"/>
      <c r="H11" s="52"/>
      <c r="I11" s="52"/>
      <c r="J11" s="52"/>
      <c r="K11" s="52"/>
      <c r="L11" s="52"/>
      <c r="M11" s="52"/>
      <c r="N11" s="52"/>
      <c r="O11" s="52"/>
    </row>
    <row r="12" spans="1:15">
      <c r="A12" s="52"/>
      <c r="B12" s="70"/>
      <c r="C12" s="71"/>
      <c r="D12" s="71"/>
      <c r="E12" s="72"/>
      <c r="F12" s="52"/>
      <c r="G12" s="52"/>
      <c r="H12" s="52"/>
      <c r="I12" s="52"/>
      <c r="J12" s="52"/>
      <c r="K12" s="52"/>
      <c r="L12" s="52"/>
      <c r="M12" s="52"/>
      <c r="N12" s="52"/>
      <c r="O12" s="52"/>
    </row>
    <row r="13" spans="1:15" ht="21">
      <c r="A13" s="52"/>
      <c r="B13" s="53"/>
      <c r="C13" s="53"/>
      <c r="D13" s="53"/>
      <c r="E13" s="53"/>
      <c r="F13" s="52"/>
      <c r="G13" s="197" t="s">
        <v>69</v>
      </c>
      <c r="H13" s="198"/>
      <c r="I13" s="198"/>
      <c r="J13" s="198"/>
      <c r="K13" s="199"/>
      <c r="L13" s="53"/>
      <c r="M13" s="53"/>
      <c r="N13" s="52"/>
      <c r="O13" s="52"/>
    </row>
    <row r="14" spans="1:15">
      <c r="A14" s="52"/>
      <c r="B14" s="55"/>
      <c r="C14" s="55"/>
      <c r="D14" s="55"/>
      <c r="E14" s="55"/>
      <c r="F14" s="52"/>
      <c r="G14" s="57"/>
      <c r="H14" s="52"/>
      <c r="I14" s="10"/>
      <c r="J14" s="10"/>
      <c r="K14" s="11"/>
      <c r="L14" s="52"/>
      <c r="M14" s="52"/>
      <c r="N14" s="52"/>
      <c r="O14" s="52"/>
    </row>
    <row r="15" spans="1:15">
      <c r="A15" s="52"/>
      <c r="B15" s="52"/>
      <c r="C15" s="59"/>
      <c r="D15" s="55"/>
      <c r="E15" s="52"/>
      <c r="F15" s="52"/>
      <c r="G15" s="73"/>
      <c r="H15" s="59"/>
      <c r="I15" s="59" t="s">
        <v>70</v>
      </c>
      <c r="J15" s="74">
        <f>(((((D8-32)*5/9))-20)*0.00393*(10.37*((J7*2)/((PI()*((0.005*92^((36-J8)/39))/2)^2)*1273239)))+(10.37*((J7*2)/((PI()*((0.005*92^((36-J8)/39))/2)^2)*1273239))))</f>
        <v>0</v>
      </c>
      <c r="K15" s="58" t="s">
        <v>71</v>
      </c>
      <c r="L15" s="52"/>
      <c r="M15" s="52"/>
      <c r="N15" s="52"/>
      <c r="O15" s="52"/>
    </row>
    <row r="16" spans="1:15">
      <c r="A16" s="52"/>
      <c r="B16" s="52"/>
      <c r="C16" s="59"/>
      <c r="D16" s="55"/>
      <c r="E16" s="52"/>
      <c r="F16" s="52"/>
      <c r="G16" s="73"/>
      <c r="H16" s="59"/>
      <c r="I16" s="59" t="s">
        <v>72</v>
      </c>
      <c r="J16" s="75">
        <f>J9*J15</f>
        <v>0</v>
      </c>
      <c r="K16" s="58" t="s">
        <v>59</v>
      </c>
      <c r="L16" s="52"/>
      <c r="M16" s="52"/>
      <c r="N16" s="52"/>
      <c r="O16" s="52"/>
    </row>
    <row r="17" spans="1:15">
      <c r="A17" s="52"/>
      <c r="B17" s="52"/>
      <c r="C17" s="59"/>
      <c r="D17" s="55"/>
      <c r="E17" s="52"/>
      <c r="F17" s="52"/>
      <c r="G17" s="57"/>
      <c r="H17" s="52"/>
      <c r="I17" s="59" t="s">
        <v>73</v>
      </c>
      <c r="J17" s="75">
        <f>D7-J16</f>
        <v>0</v>
      </c>
      <c r="K17" s="58" t="s">
        <v>59</v>
      </c>
      <c r="L17" s="52"/>
      <c r="M17" s="52"/>
      <c r="N17" s="52"/>
      <c r="O17" s="52"/>
    </row>
    <row r="18" spans="1:15">
      <c r="A18" s="52"/>
      <c r="B18" s="52"/>
      <c r="C18" s="59"/>
      <c r="D18" s="55"/>
      <c r="E18" s="52"/>
      <c r="F18" s="52"/>
      <c r="G18" s="73"/>
      <c r="H18" s="59"/>
      <c r="I18" s="59" t="s">
        <v>74</v>
      </c>
      <c r="J18" s="76" t="str">
        <f>IF(ISERROR((1-(J17/D7))*100), "Error", (1-(J17/D7))*100)</f>
        <v>Error</v>
      </c>
      <c r="K18" s="58" t="s">
        <v>23</v>
      </c>
      <c r="L18" s="55"/>
      <c r="M18" s="52"/>
      <c r="N18" s="52"/>
      <c r="O18" s="52"/>
    </row>
    <row r="19" spans="1:15">
      <c r="A19" s="52"/>
      <c r="B19" s="52"/>
      <c r="C19" s="52"/>
      <c r="D19" s="52"/>
      <c r="E19" s="52"/>
      <c r="F19" s="52"/>
      <c r="G19" s="57"/>
      <c r="H19" s="52"/>
      <c r="I19" s="59" t="s">
        <v>75</v>
      </c>
      <c r="J19" s="77">
        <f>D11-J16</f>
        <v>10.199999999999999</v>
      </c>
      <c r="K19" s="58" t="s">
        <v>59</v>
      </c>
      <c r="L19" s="52"/>
      <c r="M19" s="52"/>
      <c r="N19" s="52"/>
      <c r="O19" s="52"/>
    </row>
    <row r="20" spans="1:15">
      <c r="A20" s="52"/>
      <c r="B20" s="52"/>
      <c r="C20" s="52"/>
      <c r="D20" s="52"/>
      <c r="E20" s="52"/>
      <c r="F20" s="52"/>
      <c r="G20" s="70"/>
      <c r="H20" s="71"/>
      <c r="I20" s="22"/>
      <c r="J20" s="71"/>
      <c r="K20" s="72"/>
      <c r="L20" s="52"/>
      <c r="M20" s="52"/>
      <c r="N20" s="52"/>
      <c r="O20" s="52"/>
    </row>
    <row r="22" spans="1:15">
      <c r="B22" s="48"/>
      <c r="C22" s="48"/>
      <c r="D22" s="48"/>
      <c r="E22" s="48"/>
      <c r="F22" s="48"/>
      <c r="G22" s="48" t="s">
        <v>26</v>
      </c>
      <c r="H22" s="48"/>
      <c r="I22" s="48"/>
      <c r="J22" s="48"/>
    </row>
    <row r="23" spans="1:15">
      <c r="B23" s="49" t="s">
        <v>27</v>
      </c>
      <c r="C23" s="185"/>
      <c r="D23" s="185"/>
      <c r="E23" s="185"/>
      <c r="F23" s="48"/>
      <c r="G23" s="186"/>
      <c r="H23" s="187"/>
      <c r="I23" s="188"/>
      <c r="J23" s="78"/>
    </row>
    <row r="24" spans="1:15">
      <c r="B24" s="49" t="s">
        <v>28</v>
      </c>
      <c r="C24" s="185"/>
      <c r="D24" s="185"/>
      <c r="E24" s="185"/>
      <c r="F24" s="48"/>
      <c r="G24" s="189"/>
      <c r="H24" s="190"/>
      <c r="I24" s="191"/>
      <c r="J24" s="78"/>
    </row>
    <row r="25" spans="1:15">
      <c r="B25" s="49" t="s">
        <v>29</v>
      </c>
      <c r="C25" s="185"/>
      <c r="D25" s="185"/>
      <c r="E25" s="185"/>
      <c r="F25" s="48"/>
      <c r="G25" s="189"/>
      <c r="H25" s="190"/>
      <c r="I25" s="191"/>
      <c r="J25" s="78"/>
    </row>
    <row r="26" spans="1:15">
      <c r="B26" s="48"/>
      <c r="C26" s="48"/>
      <c r="D26" s="48"/>
      <c r="E26" s="48"/>
      <c r="F26" s="48"/>
      <c r="G26" s="189"/>
      <c r="H26" s="190"/>
      <c r="I26" s="191"/>
      <c r="J26" s="78"/>
    </row>
    <row r="27" spans="1:15">
      <c r="B27" s="49" t="s">
        <v>30</v>
      </c>
      <c r="C27" s="195">
        <f ca="1">TODAY()</f>
        <v>41988</v>
      </c>
      <c r="D27" s="196"/>
      <c r="E27" s="196"/>
      <c r="F27" s="48"/>
      <c r="G27" s="192"/>
      <c r="H27" s="193"/>
      <c r="I27" s="194"/>
      <c r="J27" s="78"/>
    </row>
    <row r="28" spans="1:15">
      <c r="G28" s="27"/>
      <c r="H28" s="27"/>
      <c r="I28" s="27"/>
      <c r="J28" s="27"/>
      <c r="L28" s="50" t="s">
        <v>31</v>
      </c>
    </row>
    <row r="29" spans="1:15">
      <c r="G29" s="27"/>
      <c r="H29" s="27"/>
      <c r="I29" s="27"/>
      <c r="J29" s="27"/>
    </row>
  </sheetData>
  <mergeCells count="8">
    <mergeCell ref="B5:E5"/>
    <mergeCell ref="G5:K5"/>
    <mergeCell ref="G13:K13"/>
    <mergeCell ref="C23:E23"/>
    <mergeCell ref="G23:I27"/>
    <mergeCell ref="C24:E24"/>
    <mergeCell ref="C25:E25"/>
    <mergeCell ref="C27:E27"/>
  </mergeCells>
  <conditionalFormatting sqref="J18">
    <cfRule type="cellIs" dxfId="3" priority="1" stopIfTrue="1" operator="lessThanOrEqual">
      <formula>$D$9</formula>
    </cfRule>
    <cfRule type="cellIs" dxfId="2" priority="2" stopIfTrue="1" operator="greaterThan">
      <formula>$D$9</formula>
    </cfRule>
  </conditionalFormatting>
  <pageMargins left="0.7" right="0.7" top="0.75" bottom="0.75" header="0.3" footer="0.3"/>
  <pageSetup orientation="landscape" r:id="rId1"/>
  <drawing r:id="rId2"/>
</worksheet>
</file>

<file path=xl/worksheets/sheet7.xml><?xml version="1.0" encoding="utf-8"?>
<worksheet xmlns="http://schemas.openxmlformats.org/spreadsheetml/2006/main" xmlns:r="http://schemas.openxmlformats.org/officeDocument/2006/relationships">
  <sheetPr codeName="Sheet7"/>
  <dimension ref="A1:O28"/>
  <sheetViews>
    <sheetView showGridLines="0" showRowColHeaders="0" zoomScaleNormal="100" workbookViewId="0">
      <selection activeCell="E2" sqref="E2"/>
    </sheetView>
  </sheetViews>
  <sheetFormatPr defaultRowHeight="15"/>
  <cols>
    <col min="9" max="9" width="1.42578125" customWidth="1"/>
    <col min="11" max="11" width="1.85546875" customWidth="1"/>
  </cols>
  <sheetData>
    <row r="1" spans="1:15" ht="30" customHeight="1">
      <c r="A1" s="29"/>
      <c r="B1" s="29"/>
      <c r="C1" s="29"/>
      <c r="D1" s="29"/>
      <c r="E1" s="29"/>
      <c r="F1" s="29"/>
      <c r="G1" s="29"/>
      <c r="H1" s="29"/>
      <c r="I1" s="29"/>
      <c r="J1" s="29"/>
      <c r="K1" s="29"/>
      <c r="L1" s="29"/>
      <c r="M1" s="29"/>
      <c r="N1" s="29"/>
      <c r="O1" s="29"/>
    </row>
    <row r="2" spans="1:15" ht="30" customHeight="1">
      <c r="A2" s="29"/>
      <c r="B2" s="29"/>
      <c r="C2" s="29"/>
      <c r="D2" s="29"/>
      <c r="E2" s="288" t="s">
        <v>76</v>
      </c>
      <c r="F2" s="29"/>
      <c r="G2" s="29"/>
      <c r="H2" s="29"/>
      <c r="I2" s="29"/>
      <c r="J2" s="29"/>
      <c r="K2" s="29"/>
      <c r="L2" s="29"/>
      <c r="M2" s="29"/>
      <c r="N2" s="29"/>
      <c r="O2" s="29"/>
    </row>
    <row r="3" spans="1:15" ht="30" customHeight="1">
      <c r="A3" s="29"/>
      <c r="B3" s="29"/>
      <c r="C3" s="29"/>
      <c r="D3" s="29"/>
      <c r="E3" s="29"/>
      <c r="F3" s="29"/>
      <c r="G3" s="29"/>
      <c r="H3" s="29"/>
      <c r="I3" s="29"/>
      <c r="J3" s="29"/>
      <c r="K3" s="29"/>
      <c r="L3" s="29"/>
      <c r="M3" s="29"/>
      <c r="N3" s="29"/>
      <c r="O3" s="29"/>
    </row>
    <row r="5" spans="1:15">
      <c r="B5" s="178" t="s">
        <v>77</v>
      </c>
      <c r="C5" s="178"/>
      <c r="D5" s="178"/>
      <c r="E5" s="178"/>
      <c r="F5" s="178"/>
      <c r="G5" s="178"/>
      <c r="H5" s="178"/>
      <c r="I5" s="178"/>
      <c r="J5" s="178"/>
      <c r="K5" s="178"/>
      <c r="L5" s="178"/>
      <c r="M5" s="178"/>
      <c r="N5" s="178"/>
    </row>
    <row r="6" spans="1:15">
      <c r="B6" s="178"/>
      <c r="C6" s="178"/>
      <c r="D6" s="178"/>
      <c r="E6" s="178"/>
      <c r="F6" s="178"/>
      <c r="G6" s="178"/>
      <c r="H6" s="178"/>
      <c r="I6" s="178"/>
      <c r="J6" s="178"/>
      <c r="K6" s="178"/>
      <c r="L6" s="178"/>
      <c r="M6" s="178"/>
      <c r="N6" s="178"/>
    </row>
    <row r="8" spans="1:15" ht="15" customHeight="1">
      <c r="B8" s="14" t="s">
        <v>34</v>
      </c>
      <c r="C8" s="202" t="s">
        <v>78</v>
      </c>
      <c r="D8" s="202"/>
      <c r="E8" s="202"/>
      <c r="F8" s="202"/>
      <c r="G8" s="202"/>
      <c r="H8" s="202"/>
      <c r="I8" s="202"/>
      <c r="J8" s="202"/>
      <c r="K8" s="202"/>
      <c r="L8" s="202"/>
      <c r="M8" s="202"/>
      <c r="N8" s="202"/>
    </row>
    <row r="9" spans="1:15">
      <c r="C9" s="202"/>
      <c r="D9" s="202"/>
      <c r="E9" s="202"/>
      <c r="F9" s="202"/>
      <c r="G9" s="202"/>
      <c r="H9" s="202"/>
      <c r="I9" s="202"/>
      <c r="J9" s="202"/>
      <c r="K9" s="202"/>
      <c r="L9" s="202"/>
      <c r="M9" s="202"/>
      <c r="N9" s="202"/>
    </row>
    <row r="10" spans="1:15">
      <c r="C10" s="202"/>
      <c r="D10" s="202"/>
      <c r="E10" s="202"/>
      <c r="F10" s="202"/>
      <c r="G10" s="202"/>
      <c r="H10" s="202"/>
      <c r="I10" s="202"/>
      <c r="J10" s="202"/>
      <c r="K10" s="202"/>
      <c r="L10" s="202"/>
      <c r="M10" s="202"/>
      <c r="N10" s="202"/>
    </row>
    <row r="11" spans="1:15">
      <c r="C11" s="79"/>
      <c r="D11" s="79"/>
      <c r="E11" s="79"/>
      <c r="F11" s="79"/>
      <c r="G11" s="79"/>
      <c r="H11" s="79"/>
      <c r="I11" s="79"/>
      <c r="J11" s="79"/>
      <c r="K11" s="79"/>
      <c r="L11" s="79"/>
      <c r="M11" s="79"/>
      <c r="N11" s="79"/>
    </row>
    <row r="12" spans="1:15" ht="15" customHeight="1">
      <c r="B12" s="14" t="s">
        <v>36</v>
      </c>
      <c r="C12" s="203" t="s">
        <v>79</v>
      </c>
      <c r="D12" s="203"/>
      <c r="E12" s="203"/>
      <c r="F12" s="203"/>
      <c r="G12" s="203"/>
      <c r="H12" s="203"/>
      <c r="I12" s="203"/>
      <c r="J12" s="203"/>
      <c r="K12" s="203"/>
      <c r="L12" s="203"/>
      <c r="M12" s="203"/>
      <c r="N12" s="203"/>
    </row>
    <row r="13" spans="1:15">
      <c r="C13" s="203"/>
      <c r="D13" s="203"/>
      <c r="E13" s="203"/>
      <c r="F13" s="203"/>
      <c r="G13" s="203"/>
      <c r="H13" s="203"/>
      <c r="I13" s="203"/>
      <c r="J13" s="203"/>
      <c r="K13" s="203"/>
      <c r="L13" s="203"/>
      <c r="M13" s="203"/>
      <c r="N13" s="203"/>
    </row>
    <row r="14" spans="1:15">
      <c r="C14" s="203"/>
      <c r="D14" s="203"/>
      <c r="E14" s="203"/>
      <c r="F14" s="203"/>
      <c r="G14" s="203"/>
      <c r="H14" s="203"/>
      <c r="I14" s="203"/>
      <c r="J14" s="203"/>
      <c r="K14" s="203"/>
      <c r="L14" s="203"/>
      <c r="M14" s="203"/>
      <c r="N14" s="203"/>
    </row>
    <row r="15" spans="1:15">
      <c r="C15" s="28"/>
      <c r="D15" s="28"/>
      <c r="E15" s="28"/>
      <c r="F15" s="28"/>
      <c r="G15" s="28"/>
      <c r="H15" s="28"/>
      <c r="I15" s="28"/>
      <c r="J15" s="28"/>
      <c r="K15" s="28"/>
      <c r="L15" s="28"/>
      <c r="M15" s="28"/>
      <c r="N15" s="28"/>
    </row>
    <row r="16" spans="1:15">
      <c r="B16" s="14" t="s">
        <v>38</v>
      </c>
      <c r="C16" s="204" t="s">
        <v>80</v>
      </c>
      <c r="D16" s="204"/>
      <c r="E16" s="204"/>
      <c r="F16" s="204"/>
      <c r="G16" s="204"/>
      <c r="H16" s="204"/>
      <c r="I16" s="204"/>
      <c r="J16" s="204"/>
      <c r="K16" s="204"/>
      <c r="L16" s="204"/>
      <c r="M16" s="204"/>
      <c r="N16" s="204"/>
    </row>
    <row r="17" spans="2:14">
      <c r="C17" s="204"/>
      <c r="D17" s="204"/>
      <c r="E17" s="204"/>
      <c r="F17" s="204"/>
      <c r="G17" s="204"/>
      <c r="H17" s="204"/>
      <c r="I17" s="204"/>
      <c r="J17" s="204"/>
      <c r="K17" s="204"/>
      <c r="L17" s="204"/>
      <c r="M17" s="204"/>
      <c r="N17" s="204"/>
    </row>
    <row r="18" spans="2:14">
      <c r="C18" s="28"/>
      <c r="D18" s="28"/>
      <c r="E18" s="28"/>
      <c r="F18" s="28"/>
      <c r="G18" s="28"/>
      <c r="H18" s="28"/>
      <c r="I18" s="28"/>
      <c r="J18" s="28"/>
      <c r="K18" s="28"/>
      <c r="L18" s="28"/>
      <c r="M18" s="28"/>
      <c r="N18" s="28"/>
    </row>
    <row r="19" spans="2:14">
      <c r="B19" s="14" t="s">
        <v>53</v>
      </c>
      <c r="C19" s="178" t="s">
        <v>81</v>
      </c>
      <c r="D19" s="178"/>
      <c r="E19" s="178"/>
      <c r="F19" s="178"/>
      <c r="G19" s="178"/>
      <c r="H19" s="178"/>
      <c r="I19" s="178"/>
      <c r="J19" s="178"/>
      <c r="K19" s="178"/>
      <c r="L19" s="178"/>
      <c r="M19" s="178"/>
      <c r="N19" s="178"/>
    </row>
    <row r="20" spans="2:14">
      <c r="B20" s="14"/>
      <c r="C20" s="28"/>
      <c r="D20" s="28"/>
      <c r="E20" s="28"/>
      <c r="F20" s="28"/>
      <c r="G20" s="28"/>
      <c r="H20" s="28"/>
      <c r="I20" s="28"/>
      <c r="J20" s="28"/>
      <c r="K20" s="28"/>
      <c r="L20" s="28"/>
      <c r="M20" s="28"/>
      <c r="N20" s="28"/>
    </row>
    <row r="21" spans="2:14">
      <c r="B21" s="14" t="s">
        <v>53</v>
      </c>
      <c r="C21" s="178" t="s">
        <v>82</v>
      </c>
      <c r="D21" s="178"/>
      <c r="E21" s="178"/>
      <c r="F21" s="178"/>
      <c r="G21" s="178"/>
      <c r="H21" s="178"/>
      <c r="I21" s="178"/>
      <c r="J21" s="178"/>
      <c r="K21" s="178"/>
      <c r="L21" s="178"/>
      <c r="M21" s="178"/>
      <c r="N21" s="178"/>
    </row>
    <row r="22" spans="2:14">
      <c r="B22" s="14"/>
      <c r="C22" s="178"/>
      <c r="D22" s="178"/>
      <c r="E22" s="178"/>
      <c r="F22" s="178"/>
      <c r="G22" s="178"/>
      <c r="H22" s="178"/>
      <c r="I22" s="178"/>
      <c r="J22" s="178"/>
      <c r="K22" s="178"/>
      <c r="L22" s="178"/>
      <c r="M22" s="178"/>
      <c r="N22" s="178"/>
    </row>
    <row r="23" spans="2:14">
      <c r="B23" s="14"/>
      <c r="C23" s="178"/>
      <c r="D23" s="178"/>
      <c r="E23" s="178"/>
      <c r="F23" s="178"/>
      <c r="G23" s="178"/>
      <c r="H23" s="178"/>
      <c r="I23" s="178"/>
      <c r="J23" s="178"/>
      <c r="K23" s="178"/>
      <c r="L23" s="178"/>
      <c r="M23" s="178"/>
      <c r="N23" s="178"/>
    </row>
    <row r="24" spans="2:14">
      <c r="B24" s="14"/>
      <c r="C24" s="178"/>
      <c r="D24" s="178"/>
      <c r="E24" s="178"/>
      <c r="F24" s="178"/>
      <c r="G24" s="178"/>
      <c r="H24" s="178"/>
      <c r="I24" s="178"/>
      <c r="J24" s="178"/>
      <c r="K24" s="178"/>
      <c r="L24" s="178"/>
      <c r="M24" s="178"/>
      <c r="N24" s="178"/>
    </row>
    <row r="25" spans="2:14">
      <c r="B25" s="14"/>
      <c r="C25" s="178"/>
      <c r="D25" s="178"/>
      <c r="E25" s="178"/>
      <c r="F25" s="178"/>
      <c r="G25" s="178"/>
      <c r="H25" s="178"/>
      <c r="I25" s="178"/>
      <c r="J25" s="178"/>
      <c r="K25" s="178"/>
      <c r="L25" s="178"/>
      <c r="M25" s="178"/>
      <c r="N25" s="178"/>
    </row>
    <row r="26" spans="2:14">
      <c r="C26" s="178"/>
      <c r="D26" s="178"/>
      <c r="E26" s="178"/>
      <c r="F26" s="178"/>
      <c r="G26" s="178"/>
      <c r="H26" s="178"/>
      <c r="I26" s="178"/>
      <c r="J26" s="178"/>
      <c r="K26" s="178"/>
      <c r="L26" s="178"/>
      <c r="M26" s="178"/>
      <c r="N26" s="178"/>
    </row>
    <row r="27" spans="2:14">
      <c r="C27" s="178"/>
      <c r="D27" s="178"/>
      <c r="E27" s="178"/>
      <c r="F27" s="178"/>
      <c r="G27" s="178"/>
      <c r="H27" s="178"/>
      <c r="I27" s="178"/>
      <c r="J27" s="178"/>
      <c r="K27" s="178"/>
      <c r="L27" s="178"/>
      <c r="M27" s="178"/>
      <c r="N27" s="178"/>
    </row>
    <row r="28" spans="2:14">
      <c r="C28" s="28"/>
      <c r="D28" s="28"/>
      <c r="E28" s="28"/>
      <c r="F28" s="28"/>
      <c r="G28" s="28"/>
      <c r="H28" s="28"/>
      <c r="I28" s="28"/>
      <c r="J28" s="28"/>
      <c r="K28" s="28"/>
      <c r="L28" s="28"/>
      <c r="M28" s="28"/>
      <c r="N28" s="28"/>
    </row>
  </sheetData>
  <mergeCells count="6">
    <mergeCell ref="B5:N6"/>
    <mergeCell ref="C8:N10"/>
    <mergeCell ref="C12:N14"/>
    <mergeCell ref="C16:N17"/>
    <mergeCell ref="C19:N19"/>
    <mergeCell ref="C21:N27"/>
  </mergeCells>
  <pageMargins left="0.7" right="0.7" top="0.75" bottom="0.75" header="0.3" footer="0.3"/>
  <pageSetup orientation="landscape" r:id="rId1"/>
  <drawing r:id="rId2"/>
</worksheet>
</file>

<file path=xl/worksheets/sheet8.xml><?xml version="1.0" encoding="utf-8"?>
<worksheet xmlns="http://schemas.openxmlformats.org/spreadsheetml/2006/main" xmlns:r="http://schemas.openxmlformats.org/officeDocument/2006/relationships">
  <sheetPr codeName="Sheet8"/>
  <dimension ref="A1:O29"/>
  <sheetViews>
    <sheetView showGridLines="0" showRowColHeaders="0" zoomScaleNormal="100" workbookViewId="0">
      <selection activeCell="E2" sqref="E2"/>
    </sheetView>
  </sheetViews>
  <sheetFormatPr defaultRowHeight="15"/>
  <cols>
    <col min="1" max="16384" width="9.140625" style="3"/>
  </cols>
  <sheetData>
    <row r="1" spans="1:15" ht="30" customHeight="1">
      <c r="A1" s="1"/>
      <c r="B1" s="1"/>
      <c r="C1" s="1"/>
      <c r="D1" s="1"/>
      <c r="E1" s="1"/>
      <c r="F1" s="1"/>
      <c r="G1" s="1"/>
      <c r="H1" s="1"/>
      <c r="I1" s="1"/>
      <c r="J1" s="1"/>
      <c r="K1" s="1"/>
      <c r="L1" s="1"/>
      <c r="M1" s="1"/>
      <c r="N1" s="2"/>
      <c r="O1" s="2"/>
    </row>
    <row r="2" spans="1:15" ht="30" customHeight="1">
      <c r="A2" s="1"/>
      <c r="B2" s="1"/>
      <c r="C2" s="1"/>
      <c r="D2" s="1"/>
      <c r="E2" s="286" t="s">
        <v>83</v>
      </c>
      <c r="F2" s="1"/>
      <c r="G2" s="1"/>
      <c r="H2" s="1"/>
      <c r="I2" s="1"/>
      <c r="J2" s="1"/>
      <c r="K2" s="1"/>
      <c r="L2" s="1"/>
      <c r="M2" s="1"/>
      <c r="N2" s="2"/>
      <c r="O2" s="2"/>
    </row>
    <row r="3" spans="1:15" ht="30" customHeight="1">
      <c r="A3" s="1"/>
      <c r="B3" s="1"/>
      <c r="C3" s="1"/>
      <c r="D3" s="1"/>
      <c r="E3" s="1"/>
      <c r="F3" s="1"/>
      <c r="G3" s="1"/>
      <c r="H3" s="1"/>
      <c r="I3" s="1"/>
      <c r="J3" s="1"/>
      <c r="K3" s="1"/>
      <c r="L3" s="1"/>
      <c r="M3" s="1"/>
      <c r="N3" s="2"/>
      <c r="O3" s="2"/>
    </row>
    <row r="5" spans="1:15" ht="21">
      <c r="A5" s="52"/>
      <c r="B5" s="197" t="s">
        <v>56</v>
      </c>
      <c r="C5" s="198"/>
      <c r="D5" s="198"/>
      <c r="E5" s="199"/>
      <c r="F5" s="52"/>
      <c r="G5" s="197" t="s">
        <v>57</v>
      </c>
      <c r="H5" s="205"/>
      <c r="I5" s="205"/>
      <c r="J5" s="205"/>
      <c r="K5" s="206"/>
      <c r="L5" s="53"/>
      <c r="M5" s="53"/>
      <c r="N5" s="52"/>
      <c r="O5" s="52"/>
    </row>
    <row r="6" spans="1:15">
      <c r="A6" s="52"/>
      <c r="B6" s="54"/>
      <c r="C6" s="55"/>
      <c r="D6" s="55"/>
      <c r="E6" s="56"/>
      <c r="F6" s="52"/>
      <c r="G6" s="57"/>
      <c r="H6" s="52"/>
      <c r="I6" s="52"/>
      <c r="J6" s="52"/>
      <c r="K6" s="58"/>
      <c r="L6" s="52"/>
      <c r="M6" s="52"/>
      <c r="N6" s="52"/>
      <c r="O6" s="52"/>
    </row>
    <row r="7" spans="1:15">
      <c r="A7" s="52"/>
      <c r="B7" s="57"/>
      <c r="C7" s="59" t="s">
        <v>58</v>
      </c>
      <c r="D7" s="60"/>
      <c r="E7" s="58" t="s">
        <v>59</v>
      </c>
      <c r="F7" s="59"/>
      <c r="G7" s="57"/>
      <c r="H7" s="59"/>
      <c r="I7" s="59" t="s">
        <v>60</v>
      </c>
      <c r="J7" s="61"/>
      <c r="K7" s="58" t="s">
        <v>61</v>
      </c>
      <c r="L7" s="55"/>
      <c r="M7" s="62"/>
      <c r="N7" s="52"/>
      <c r="O7" s="52"/>
    </row>
    <row r="8" spans="1:15">
      <c r="A8" s="52"/>
      <c r="B8" s="57"/>
      <c r="C8" s="59" t="s">
        <v>62</v>
      </c>
      <c r="D8" s="63">
        <v>75</v>
      </c>
      <c r="E8" s="58" t="s">
        <v>63</v>
      </c>
      <c r="F8" s="59"/>
      <c r="G8" s="57"/>
      <c r="H8" s="55"/>
      <c r="I8" s="59" t="s">
        <v>67</v>
      </c>
      <c r="J8" s="66"/>
      <c r="K8" s="58" t="s">
        <v>5</v>
      </c>
      <c r="L8" s="52"/>
      <c r="M8" s="52"/>
      <c r="N8" s="52"/>
      <c r="O8" s="52"/>
    </row>
    <row r="9" spans="1:15">
      <c r="A9" s="52"/>
      <c r="B9" s="57"/>
      <c r="C9" s="59" t="s">
        <v>66</v>
      </c>
      <c r="D9" s="65">
        <v>10</v>
      </c>
      <c r="E9" s="58" t="s">
        <v>23</v>
      </c>
      <c r="F9" s="52"/>
      <c r="G9" s="67"/>
      <c r="H9" s="68"/>
      <c r="I9" s="80"/>
      <c r="J9" s="80"/>
      <c r="K9" s="81"/>
      <c r="L9" s="55"/>
      <c r="M9" s="52"/>
      <c r="N9" s="52"/>
      <c r="O9" s="52"/>
    </row>
    <row r="10" spans="1:15">
      <c r="A10" s="52"/>
      <c r="B10" s="57"/>
      <c r="C10" s="59"/>
      <c r="D10" s="55"/>
      <c r="E10" s="58"/>
      <c r="F10" s="52"/>
      <c r="G10" s="59"/>
      <c r="H10" s="52"/>
      <c r="I10" s="52"/>
      <c r="J10" s="52"/>
      <c r="K10" s="52"/>
      <c r="L10" s="55"/>
      <c r="M10" s="52"/>
      <c r="N10" s="52"/>
      <c r="O10" s="52"/>
    </row>
    <row r="11" spans="1:15">
      <c r="A11" s="52"/>
      <c r="B11" s="57"/>
      <c r="C11" s="59" t="s">
        <v>68</v>
      </c>
      <c r="D11" s="140">
        <f>IF(D7&lt;18,10.2,20.4)</f>
        <v>10.199999999999999</v>
      </c>
      <c r="E11" s="58" t="s">
        <v>59</v>
      </c>
      <c r="F11" s="52"/>
      <c r="G11" s="52"/>
      <c r="H11" s="52"/>
      <c r="I11" s="52"/>
      <c r="J11" s="52"/>
      <c r="K11" s="52"/>
      <c r="L11" s="52"/>
      <c r="M11" s="52"/>
      <c r="N11" s="52"/>
      <c r="O11" s="52"/>
    </row>
    <row r="12" spans="1:15" ht="21">
      <c r="A12" s="52"/>
      <c r="B12" s="70"/>
      <c r="C12" s="71"/>
      <c r="D12" s="71"/>
      <c r="E12" s="72"/>
      <c r="F12" s="52"/>
      <c r="G12" s="197" t="s">
        <v>69</v>
      </c>
      <c r="H12" s="198"/>
      <c r="I12" s="198"/>
      <c r="J12" s="198"/>
      <c r="K12" s="199"/>
      <c r="L12" s="52"/>
      <c r="M12" s="52"/>
      <c r="N12" s="52"/>
      <c r="O12" s="52"/>
    </row>
    <row r="13" spans="1:15" ht="15" customHeight="1">
      <c r="A13" s="52"/>
      <c r="B13" s="53"/>
      <c r="C13" s="53"/>
      <c r="D13" s="53"/>
      <c r="E13" s="53"/>
      <c r="F13" s="52"/>
      <c r="G13" s="57"/>
      <c r="H13" s="52"/>
      <c r="I13" s="82"/>
      <c r="J13" s="82"/>
      <c r="K13" s="83"/>
      <c r="L13" s="53"/>
      <c r="M13" s="53"/>
      <c r="N13" s="52"/>
      <c r="O13" s="52"/>
    </row>
    <row r="14" spans="1:15">
      <c r="A14" s="52"/>
      <c r="B14" s="55"/>
      <c r="C14" s="55"/>
      <c r="D14" s="55"/>
      <c r="E14" s="55"/>
      <c r="F14" s="52"/>
      <c r="G14" s="73"/>
      <c r="H14" s="59"/>
      <c r="I14" s="84" t="s">
        <v>84</v>
      </c>
      <c r="J14" s="141">
        <f>D7*D9/100</f>
        <v>0</v>
      </c>
      <c r="K14" s="83" t="s">
        <v>59</v>
      </c>
      <c r="L14" s="52"/>
      <c r="M14" s="52"/>
      <c r="N14" s="52"/>
      <c r="O14" s="52"/>
    </row>
    <row r="15" spans="1:15">
      <c r="A15" s="52"/>
      <c r="B15" s="52"/>
      <c r="C15" s="59"/>
      <c r="D15" s="55"/>
      <c r="E15" s="52"/>
      <c r="F15" s="52"/>
      <c r="G15" s="73"/>
      <c r="H15" s="59"/>
      <c r="I15" s="84" t="s">
        <v>85</v>
      </c>
      <c r="J15" s="141" t="str">
        <f>IF(ISERROR(J14/J8),"Error",J14/J8)</f>
        <v>Error</v>
      </c>
      <c r="K15" s="83" t="s">
        <v>71</v>
      </c>
      <c r="L15" s="52"/>
      <c r="M15" s="52"/>
      <c r="N15" s="52"/>
      <c r="O15" s="52"/>
    </row>
    <row r="16" spans="1:15">
      <c r="A16" s="52"/>
      <c r="B16" s="52"/>
      <c r="C16" s="59"/>
      <c r="D16" s="55"/>
      <c r="E16" s="52"/>
      <c r="F16" s="52"/>
      <c r="G16" s="57"/>
      <c r="H16" s="52"/>
      <c r="I16" s="59" t="s">
        <v>86</v>
      </c>
      <c r="J16" s="142" t="str">
        <f>IF(ISERROR(TRUNC(-9.6954-(19.8578*LOG((((((10.37*J7*2)/(J15*(1+0.00393*(20-((D8-32)*5/9)))))/1273239)/3.14)^0.5)*2)))),"Error",TRUNC(-9.6954-(19.8578*LOG((((((10.37*J7*2)/(J15*(1+0.00393*(20-((D8-32)*5/9)))))/1273239)/3.14)^0.5)*2))))</f>
        <v>Error</v>
      </c>
      <c r="K16" s="58" t="s">
        <v>65</v>
      </c>
      <c r="L16" s="52"/>
      <c r="M16" s="52"/>
      <c r="N16" s="52"/>
      <c r="O16" s="52"/>
    </row>
    <row r="17" spans="1:15">
      <c r="A17" s="52"/>
      <c r="B17" s="52"/>
      <c r="C17" s="59"/>
      <c r="D17" s="55"/>
      <c r="E17" s="52"/>
      <c r="F17" s="52"/>
      <c r="G17" s="73"/>
      <c r="H17" s="59"/>
      <c r="I17" s="59" t="s">
        <v>87</v>
      </c>
      <c r="J17" s="140" t="str">
        <f>IF(ISERROR((((((D8-32)*5/9))-20)*0.00393*(10.37*((J7*2)/((PI()*((0.005*92^((36-J16)/39))/2)^2)*1273239)))+(10.37*((J7*2)/((PI()*((0.005*92^((36-J16)/39))/2)^2)*1273239))))),"Error",(((((D8-32)*5/9))-20)*0.00393*(10.37*((J7*2)/((PI()*((0.005*92^((36-J16)/39))/2)^2)*1273239)))+(10.37*((J7*2)/((PI()*((0.005*92^((36-J16)/39))/2)^2)*1273239)))))</f>
        <v>Error</v>
      </c>
      <c r="K17" s="58" t="s">
        <v>71</v>
      </c>
      <c r="L17" s="52"/>
      <c r="M17" s="52"/>
      <c r="N17" s="52"/>
      <c r="O17" s="52"/>
    </row>
    <row r="18" spans="1:15">
      <c r="A18" s="52"/>
      <c r="B18" s="52"/>
      <c r="C18" s="59"/>
      <c r="D18" s="55"/>
      <c r="E18" s="52"/>
      <c r="F18" s="52"/>
      <c r="G18" s="73"/>
      <c r="H18" s="59"/>
      <c r="I18" s="59" t="s">
        <v>73</v>
      </c>
      <c r="J18" s="143" t="str">
        <f>IF(ISERROR(D7-(J8*J17)),"Error",D7-(J8*J17))</f>
        <v>Error</v>
      </c>
      <c r="K18" s="58" t="s">
        <v>59</v>
      </c>
      <c r="L18" s="52"/>
      <c r="M18" s="52"/>
      <c r="N18" s="52"/>
      <c r="O18" s="52"/>
    </row>
    <row r="19" spans="1:15">
      <c r="A19" s="52"/>
      <c r="B19" s="52"/>
      <c r="C19" s="59"/>
      <c r="D19" s="55"/>
      <c r="E19" s="52"/>
      <c r="F19" s="52"/>
      <c r="G19" s="57"/>
      <c r="H19" s="52"/>
      <c r="I19" s="59" t="s">
        <v>88</v>
      </c>
      <c r="J19" s="144" t="str">
        <f>IF(ISERROR(D11-(J8*J17)),"Error",D11-(J8*J17))</f>
        <v>Error</v>
      </c>
      <c r="K19" s="58" t="s">
        <v>59</v>
      </c>
      <c r="L19" s="55"/>
      <c r="M19" s="52"/>
      <c r="N19" s="52"/>
      <c r="O19" s="52"/>
    </row>
    <row r="20" spans="1:15">
      <c r="A20" s="52"/>
      <c r="B20" s="52"/>
      <c r="C20" s="59"/>
      <c r="D20" s="55"/>
      <c r="E20" s="52"/>
      <c r="F20" s="52"/>
      <c r="G20" s="70"/>
      <c r="H20" s="71"/>
      <c r="I20" s="80"/>
      <c r="J20" s="71"/>
      <c r="K20" s="72"/>
      <c r="L20" s="52"/>
      <c r="M20" s="52"/>
      <c r="N20" s="52"/>
      <c r="O20" s="52"/>
    </row>
    <row r="21" spans="1:15">
      <c r="A21" s="52"/>
      <c r="F21" s="52"/>
      <c r="L21" s="52"/>
      <c r="M21" s="52"/>
      <c r="N21" s="52"/>
      <c r="O21" s="52"/>
    </row>
    <row r="22" spans="1:15">
      <c r="B22" s="85"/>
      <c r="C22" s="85"/>
      <c r="D22" s="85"/>
      <c r="E22" s="85"/>
      <c r="G22" s="85" t="s">
        <v>26</v>
      </c>
      <c r="H22" s="85"/>
      <c r="I22" s="85"/>
      <c r="J22" s="85"/>
    </row>
    <row r="23" spans="1:15">
      <c r="B23" s="86" t="s">
        <v>27</v>
      </c>
      <c r="C23" s="185"/>
      <c r="D23" s="185"/>
      <c r="E23" s="185"/>
      <c r="F23" s="85"/>
      <c r="G23" s="186"/>
      <c r="H23" s="187"/>
      <c r="I23" s="188"/>
      <c r="J23" s="87"/>
    </row>
    <row r="24" spans="1:15">
      <c r="B24" s="86" t="s">
        <v>28</v>
      </c>
      <c r="C24" s="185"/>
      <c r="D24" s="185"/>
      <c r="E24" s="185"/>
      <c r="F24" s="85"/>
      <c r="G24" s="189"/>
      <c r="H24" s="190"/>
      <c r="I24" s="191"/>
      <c r="J24" s="87"/>
    </row>
    <row r="25" spans="1:15">
      <c r="B25" s="86" t="s">
        <v>29</v>
      </c>
      <c r="C25" s="185"/>
      <c r="D25" s="185"/>
      <c r="E25" s="185"/>
      <c r="F25" s="85"/>
      <c r="G25" s="189"/>
      <c r="H25" s="190"/>
      <c r="I25" s="191"/>
      <c r="J25" s="87"/>
    </row>
    <row r="26" spans="1:15">
      <c r="B26" s="85"/>
      <c r="C26" s="85"/>
      <c r="D26" s="85"/>
      <c r="E26" s="85"/>
      <c r="F26" s="85"/>
      <c r="G26" s="189"/>
      <c r="H26" s="190"/>
      <c r="I26" s="191"/>
      <c r="J26" s="87"/>
    </row>
    <row r="27" spans="1:15">
      <c r="B27" s="86" t="s">
        <v>30</v>
      </c>
      <c r="C27" s="195">
        <f ca="1">TODAY()</f>
        <v>41988</v>
      </c>
      <c r="D27" s="196"/>
      <c r="E27" s="196"/>
      <c r="F27" s="85"/>
      <c r="G27" s="192"/>
      <c r="H27" s="193"/>
      <c r="I27" s="194"/>
      <c r="J27" s="87"/>
    </row>
    <row r="28" spans="1:15">
      <c r="F28" s="85"/>
      <c r="G28" s="88"/>
      <c r="H28" s="88"/>
      <c r="I28" s="88"/>
      <c r="J28" s="88"/>
    </row>
    <row r="29" spans="1:15">
      <c r="G29" s="88"/>
      <c r="H29" s="88"/>
      <c r="I29" s="88"/>
      <c r="J29" s="88"/>
      <c r="L29" s="89" t="s">
        <v>31</v>
      </c>
    </row>
  </sheetData>
  <mergeCells count="8">
    <mergeCell ref="B5:E5"/>
    <mergeCell ref="G5:K5"/>
    <mergeCell ref="G12:K12"/>
    <mergeCell ref="C23:E23"/>
    <mergeCell ref="G23:I27"/>
    <mergeCell ref="C24:E24"/>
    <mergeCell ref="C25:E25"/>
    <mergeCell ref="C27:E27"/>
  </mergeCells>
  <pageMargins left="0.7" right="0.7" top="0.75" bottom="0.75" header="0.3" footer="0.3"/>
  <pageSetup orientation="landscape" r:id="rId1"/>
  <drawing r:id="rId2"/>
</worksheet>
</file>

<file path=xl/worksheets/sheet9.xml><?xml version="1.0" encoding="utf-8"?>
<worksheet xmlns="http://schemas.openxmlformats.org/spreadsheetml/2006/main" xmlns:r="http://schemas.openxmlformats.org/officeDocument/2006/relationships">
  <sheetPr codeName="Sheet9"/>
  <dimension ref="A1:O27"/>
  <sheetViews>
    <sheetView showGridLines="0" showRowColHeaders="0" zoomScaleNormal="100" workbookViewId="0">
      <selection activeCell="E2" sqref="E2"/>
    </sheetView>
  </sheetViews>
  <sheetFormatPr defaultRowHeight="15"/>
  <cols>
    <col min="9" max="9" width="1.42578125" customWidth="1"/>
    <col min="11" max="11" width="1.85546875" customWidth="1"/>
  </cols>
  <sheetData>
    <row r="1" spans="1:15" ht="30" customHeight="1">
      <c r="A1" s="29"/>
      <c r="B1" s="29"/>
      <c r="C1" s="29"/>
      <c r="D1" s="29"/>
      <c r="E1" s="29"/>
      <c r="F1" s="29"/>
      <c r="G1" s="29"/>
      <c r="H1" s="29"/>
      <c r="I1" s="29"/>
      <c r="J1" s="29"/>
      <c r="K1" s="29"/>
      <c r="L1" s="29"/>
      <c r="M1" s="29"/>
      <c r="N1" s="29"/>
      <c r="O1" s="29"/>
    </row>
    <row r="2" spans="1:15" ht="30" customHeight="1">
      <c r="A2" s="29"/>
      <c r="B2" s="29"/>
      <c r="C2" s="29"/>
      <c r="D2" s="29"/>
      <c r="E2" s="288" t="s">
        <v>89</v>
      </c>
      <c r="F2" s="29"/>
      <c r="G2" s="29"/>
      <c r="H2" s="29"/>
      <c r="I2" s="29"/>
      <c r="J2" s="29"/>
      <c r="K2" s="29"/>
      <c r="L2" s="29"/>
      <c r="M2" s="29"/>
      <c r="N2" s="29"/>
      <c r="O2" s="29"/>
    </row>
    <row r="3" spans="1:15" ht="30" customHeight="1">
      <c r="A3" s="29"/>
      <c r="B3" s="29"/>
      <c r="C3" s="29"/>
      <c r="D3" s="29"/>
      <c r="E3" s="29"/>
      <c r="F3" s="29"/>
      <c r="G3" s="29"/>
      <c r="H3" s="29"/>
      <c r="I3" s="29"/>
      <c r="J3" s="29"/>
      <c r="K3" s="29"/>
      <c r="L3" s="29"/>
      <c r="M3" s="29"/>
      <c r="N3" s="29"/>
      <c r="O3" s="29"/>
    </row>
    <row r="4" spans="1:15">
      <c r="A4" s="289"/>
    </row>
    <row r="5" spans="1:15">
      <c r="B5" s="178" t="s">
        <v>77</v>
      </c>
      <c r="C5" s="178"/>
      <c r="D5" s="178"/>
      <c r="E5" s="178"/>
      <c r="F5" s="178"/>
      <c r="G5" s="178"/>
      <c r="H5" s="178"/>
      <c r="I5" s="178"/>
      <c r="J5" s="178"/>
      <c r="K5" s="178"/>
      <c r="L5" s="178"/>
      <c r="M5" s="178"/>
      <c r="N5" s="178"/>
    </row>
    <row r="6" spans="1:15">
      <c r="B6" s="178"/>
      <c r="C6" s="178"/>
      <c r="D6" s="178"/>
      <c r="E6" s="178"/>
      <c r="F6" s="178"/>
      <c r="G6" s="178"/>
      <c r="H6" s="178"/>
      <c r="I6" s="178"/>
      <c r="J6" s="178"/>
      <c r="K6" s="178"/>
      <c r="L6" s="178"/>
      <c r="M6" s="178"/>
      <c r="N6" s="178"/>
    </row>
    <row r="8" spans="1:15" ht="15" customHeight="1">
      <c r="B8" s="14" t="s">
        <v>34</v>
      </c>
      <c r="C8" s="202" t="s">
        <v>78</v>
      </c>
      <c r="D8" s="202"/>
      <c r="E8" s="202"/>
      <c r="F8" s="202"/>
      <c r="G8" s="202"/>
      <c r="H8" s="202"/>
      <c r="I8" s="202"/>
      <c r="J8" s="202"/>
      <c r="K8" s="202"/>
      <c r="L8" s="202"/>
      <c r="M8" s="202"/>
      <c r="N8" s="202"/>
    </row>
    <row r="9" spans="1:15">
      <c r="C9" s="202"/>
      <c r="D9" s="202"/>
      <c r="E9" s="202"/>
      <c r="F9" s="202"/>
      <c r="G9" s="202"/>
      <c r="H9" s="202"/>
      <c r="I9" s="202"/>
      <c r="J9" s="202"/>
      <c r="K9" s="202"/>
      <c r="L9" s="202"/>
      <c r="M9" s="202"/>
      <c r="N9" s="202"/>
    </row>
    <row r="10" spans="1:15">
      <c r="C10" s="202"/>
      <c r="D10" s="202"/>
      <c r="E10" s="202"/>
      <c r="F10" s="202"/>
      <c r="G10" s="202"/>
      <c r="H10" s="202"/>
      <c r="I10" s="202"/>
      <c r="J10" s="202"/>
      <c r="K10" s="202"/>
      <c r="L10" s="202"/>
      <c r="M10" s="202"/>
      <c r="N10" s="202"/>
    </row>
    <row r="11" spans="1:15">
      <c r="C11" s="90"/>
      <c r="D11" s="90"/>
      <c r="E11" s="90"/>
      <c r="F11" s="90"/>
      <c r="G11" s="90"/>
      <c r="H11" s="90"/>
      <c r="I11" s="90"/>
      <c r="J11" s="90"/>
      <c r="K11" s="90"/>
      <c r="L11" s="90"/>
      <c r="M11" s="90"/>
      <c r="N11" s="90"/>
    </row>
    <row r="12" spans="1:15" ht="15" customHeight="1">
      <c r="B12" s="14" t="s">
        <v>36</v>
      </c>
      <c r="C12" s="203" t="s">
        <v>90</v>
      </c>
      <c r="D12" s="203"/>
      <c r="E12" s="203"/>
      <c r="F12" s="203"/>
      <c r="G12" s="203"/>
      <c r="H12" s="203"/>
      <c r="I12" s="203"/>
      <c r="J12" s="203"/>
      <c r="K12" s="203"/>
      <c r="L12" s="203"/>
      <c r="M12" s="203"/>
      <c r="N12" s="203"/>
    </row>
    <row r="13" spans="1:15">
      <c r="C13" s="203"/>
      <c r="D13" s="203"/>
      <c r="E13" s="203"/>
      <c r="F13" s="203"/>
      <c r="G13" s="203"/>
      <c r="H13" s="203"/>
      <c r="I13" s="203"/>
      <c r="J13" s="203"/>
      <c r="K13" s="203"/>
      <c r="L13" s="203"/>
      <c r="M13" s="203"/>
      <c r="N13" s="203"/>
    </row>
    <row r="14" spans="1:15">
      <c r="C14" s="203"/>
      <c r="D14" s="203"/>
      <c r="E14" s="203"/>
      <c r="F14" s="203"/>
      <c r="G14" s="203"/>
      <c r="H14" s="203"/>
      <c r="I14" s="203"/>
      <c r="J14" s="203"/>
      <c r="K14" s="203"/>
      <c r="L14" s="203"/>
      <c r="M14" s="203"/>
      <c r="N14" s="203"/>
    </row>
    <row r="15" spans="1:15">
      <c r="C15" s="91"/>
      <c r="D15" s="91"/>
      <c r="E15" s="91"/>
      <c r="F15" s="91"/>
      <c r="G15" s="91"/>
      <c r="H15" s="91"/>
      <c r="I15" s="91"/>
      <c r="J15" s="91"/>
      <c r="K15" s="91"/>
      <c r="L15" s="91"/>
      <c r="M15" s="91"/>
      <c r="N15" s="91"/>
    </row>
    <row r="16" spans="1:15">
      <c r="B16" s="14" t="s">
        <v>38</v>
      </c>
      <c r="C16" s="204" t="s">
        <v>91</v>
      </c>
      <c r="D16" s="204"/>
      <c r="E16" s="204"/>
      <c r="F16" s="204"/>
      <c r="G16" s="204"/>
      <c r="H16" s="204"/>
      <c r="I16" s="204"/>
      <c r="J16" s="204"/>
      <c r="K16" s="204"/>
      <c r="L16" s="204"/>
      <c r="M16" s="204"/>
      <c r="N16" s="204"/>
    </row>
    <row r="17" spans="2:14">
      <c r="C17" s="204"/>
      <c r="D17" s="204"/>
      <c r="E17" s="204"/>
      <c r="F17" s="204"/>
      <c r="G17" s="204"/>
      <c r="H17" s="204"/>
      <c r="I17" s="204"/>
      <c r="J17" s="204"/>
      <c r="K17" s="204"/>
      <c r="L17" s="204"/>
      <c r="M17" s="204"/>
      <c r="N17" s="204"/>
    </row>
    <row r="18" spans="2:14">
      <c r="C18" s="204"/>
      <c r="D18" s="204"/>
      <c r="E18" s="204"/>
      <c r="F18" s="204"/>
      <c r="G18" s="204"/>
      <c r="H18" s="204"/>
      <c r="I18" s="204"/>
      <c r="J18" s="204"/>
      <c r="K18" s="204"/>
      <c r="L18" s="204"/>
      <c r="M18" s="204"/>
      <c r="N18" s="204"/>
    </row>
    <row r="19" spans="2:14">
      <c r="C19" s="91"/>
      <c r="D19" s="91"/>
      <c r="E19" s="91"/>
      <c r="F19" s="91"/>
      <c r="G19" s="91"/>
      <c r="H19" s="91"/>
      <c r="I19" s="91"/>
      <c r="J19" s="91"/>
      <c r="K19" s="91"/>
      <c r="L19" s="91"/>
      <c r="M19" s="91"/>
      <c r="N19" s="91"/>
    </row>
    <row r="20" spans="2:14">
      <c r="B20" s="14" t="s">
        <v>53</v>
      </c>
      <c r="C20" s="178" t="s">
        <v>92</v>
      </c>
      <c r="D20" s="178"/>
      <c r="E20" s="178"/>
      <c r="F20" s="178"/>
      <c r="G20" s="178"/>
      <c r="H20" s="178"/>
      <c r="I20" s="178"/>
      <c r="J20" s="178"/>
      <c r="K20" s="178"/>
      <c r="L20" s="178"/>
      <c r="M20" s="178"/>
      <c r="N20" s="178"/>
    </row>
    <row r="21" spans="2:14">
      <c r="B21" s="14"/>
      <c r="C21" s="178"/>
      <c r="D21" s="178"/>
      <c r="E21" s="178"/>
      <c r="F21" s="178"/>
      <c r="G21" s="178"/>
      <c r="H21" s="178"/>
      <c r="I21" s="178"/>
      <c r="J21" s="178"/>
      <c r="K21" s="178"/>
      <c r="L21" s="178"/>
      <c r="M21" s="178"/>
      <c r="N21" s="178"/>
    </row>
    <row r="22" spans="2:14">
      <c r="B22" s="14"/>
      <c r="C22" s="178"/>
      <c r="D22" s="178"/>
      <c r="E22" s="178"/>
      <c r="F22" s="178"/>
      <c r="G22" s="178"/>
      <c r="H22" s="178"/>
      <c r="I22" s="178"/>
      <c r="J22" s="178"/>
      <c r="K22" s="178"/>
      <c r="L22" s="178"/>
      <c r="M22" s="178"/>
      <c r="N22" s="178"/>
    </row>
    <row r="23" spans="2:14">
      <c r="B23" s="14"/>
      <c r="C23" s="28"/>
      <c r="D23" s="28"/>
      <c r="E23" s="28"/>
      <c r="F23" s="28"/>
      <c r="G23" s="28"/>
      <c r="H23" s="28"/>
      <c r="I23" s="28"/>
      <c r="J23" s="28"/>
      <c r="K23" s="28"/>
      <c r="L23" s="28"/>
      <c r="M23" s="28"/>
      <c r="N23" s="28"/>
    </row>
    <row r="24" spans="2:14">
      <c r="B24" s="14" t="s">
        <v>53</v>
      </c>
      <c r="C24" s="178" t="s">
        <v>93</v>
      </c>
      <c r="D24" s="178"/>
      <c r="E24" s="178"/>
      <c r="F24" s="178"/>
      <c r="G24" s="178"/>
      <c r="H24" s="178"/>
      <c r="I24" s="178"/>
      <c r="J24" s="178"/>
      <c r="K24" s="178"/>
      <c r="L24" s="178"/>
      <c r="M24" s="178"/>
      <c r="N24" s="178"/>
    </row>
    <row r="25" spans="2:14">
      <c r="B25" s="14"/>
      <c r="C25" s="178"/>
      <c r="D25" s="178"/>
      <c r="E25" s="178"/>
      <c r="F25" s="178"/>
      <c r="G25" s="178"/>
      <c r="H25" s="178"/>
      <c r="I25" s="178"/>
      <c r="J25" s="178"/>
      <c r="K25" s="178"/>
      <c r="L25" s="178"/>
      <c r="M25" s="178"/>
      <c r="N25" s="178"/>
    </row>
    <row r="26" spans="2:14">
      <c r="B26" s="14"/>
      <c r="C26" s="91"/>
      <c r="D26" s="91"/>
      <c r="E26" s="91"/>
      <c r="F26" s="91"/>
      <c r="G26" s="91"/>
      <c r="H26" s="91"/>
      <c r="I26" s="91"/>
      <c r="J26" s="91"/>
      <c r="K26" s="91"/>
      <c r="L26" s="91"/>
      <c r="M26" s="91"/>
      <c r="N26" s="91"/>
    </row>
    <row r="27" spans="2:14">
      <c r="C27" s="28"/>
      <c r="D27" s="28"/>
      <c r="E27" s="28"/>
      <c r="F27" s="28"/>
      <c r="G27" s="28"/>
      <c r="H27" s="28"/>
      <c r="I27" s="28"/>
      <c r="J27" s="28"/>
      <c r="K27" s="28"/>
      <c r="L27" s="28"/>
      <c r="M27" s="28"/>
      <c r="N27" s="28"/>
    </row>
  </sheetData>
  <mergeCells count="6">
    <mergeCell ref="B5:N6"/>
    <mergeCell ref="C8:N10"/>
    <mergeCell ref="C12:N14"/>
    <mergeCell ref="C16:N18"/>
    <mergeCell ref="C20:N22"/>
    <mergeCell ref="C24:N25"/>
  </mergeCells>
  <pageMargins left="0.7" right="0.7" top="0.75" bottom="0.75" header="0.3" footer="0.3"/>
  <pageSetup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17</vt:i4>
      </vt:variant>
    </vt:vector>
  </HeadingPairs>
  <TitlesOfParts>
    <vt:vector size="17" baseType="lpstr">
      <vt:lpstr>Menu</vt:lpstr>
      <vt:lpstr>Battery Size Calc</vt:lpstr>
      <vt:lpstr>Battery Size Help</vt:lpstr>
      <vt:lpstr>Standby Time Calc</vt:lpstr>
      <vt:lpstr>Standby Time Help</vt:lpstr>
      <vt:lpstr>Voltage Drop Calc</vt:lpstr>
      <vt:lpstr>Voltage Drop Help</vt:lpstr>
      <vt:lpstr>Wire Size Calc</vt:lpstr>
      <vt:lpstr>Wire Size Help</vt:lpstr>
      <vt:lpstr>Ohms Law Calc</vt:lpstr>
      <vt:lpstr>Ohms Law Help</vt:lpstr>
      <vt:lpstr>Misc Calcs</vt:lpstr>
      <vt:lpstr>Misc Calcs Help</vt:lpstr>
      <vt:lpstr>B100 Calculator</vt:lpstr>
      <vt:lpstr>B100 Calcs Help</vt:lpstr>
      <vt:lpstr>C8 Config Tool</vt:lpstr>
      <vt:lpstr>C8 Config Tool Help</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Mike</dc:creator>
  <cp:lastModifiedBy>Mike</cp:lastModifiedBy>
  <cp:lastPrinted>2010-02-15T17:20:30Z</cp:lastPrinted>
  <dcterms:created xsi:type="dcterms:W3CDTF">2010-01-28T17:24:18Z</dcterms:created>
  <dcterms:modified xsi:type="dcterms:W3CDTF">2014-12-15T19:16:17Z</dcterms:modified>
</cp:coreProperties>
</file>